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D68" i="1"/>
  <c r="AC68"/>
  <c r="AB68"/>
  <c r="AA68"/>
  <c r="W68"/>
  <c r="R68"/>
  <c r="Q68"/>
  <c r="N68"/>
  <c r="M68"/>
  <c r="L68"/>
  <c r="K68"/>
  <c r="J68"/>
  <c r="I68"/>
  <c r="H68"/>
  <c r="G68"/>
  <c r="F68"/>
  <c r="E68"/>
  <c r="D68"/>
  <c r="C68"/>
  <c r="AI3"/>
  <c r="AG3"/>
  <c r="AE3"/>
  <c r="T3"/>
  <c r="AH3" s="1"/>
  <c r="S3"/>
  <c r="AI16"/>
  <c r="AG16"/>
  <c r="AE16"/>
  <c r="T16"/>
  <c r="AH16" s="1"/>
  <c r="S16"/>
  <c r="AJ16" s="1"/>
  <c r="AI48"/>
  <c r="AH48"/>
  <c r="AE48"/>
  <c r="S48"/>
  <c r="AJ48" s="1"/>
  <c r="O48"/>
  <c r="AG48" s="1"/>
  <c r="AI51"/>
  <c r="AG51"/>
  <c r="AE51"/>
  <c r="T51"/>
  <c r="AH51" s="1"/>
  <c r="S51"/>
  <c r="AI62"/>
  <c r="AG62"/>
  <c r="AE62"/>
  <c r="T62"/>
  <c r="AH62" s="1"/>
  <c r="S62"/>
  <c r="AI47"/>
  <c r="AG47"/>
  <c r="AE47"/>
  <c r="T47"/>
  <c r="AH47" s="1"/>
  <c r="S47"/>
  <c r="AJ47" s="1"/>
  <c r="AI17"/>
  <c r="AG17"/>
  <c r="AE17"/>
  <c r="T17"/>
  <c r="AH17" s="1"/>
  <c r="S17"/>
  <c r="AJ17" s="1"/>
  <c r="AI63"/>
  <c r="AE63"/>
  <c r="T63"/>
  <c r="AH63" s="1"/>
  <c r="S63"/>
  <c r="AJ63" s="1"/>
  <c r="O63"/>
  <c r="AG63" s="1"/>
  <c r="AI65"/>
  <c r="AG65"/>
  <c r="AK65" s="1"/>
  <c r="AE65"/>
  <c r="AJ65" s="1"/>
  <c r="T65"/>
  <c r="AH65" s="1"/>
  <c r="S65"/>
  <c r="AI19"/>
  <c r="AE19"/>
  <c r="AJ19" s="1"/>
  <c r="T19"/>
  <c r="AH19" s="1"/>
  <c r="S19"/>
  <c r="O19"/>
  <c r="AG19" s="1"/>
  <c r="AK19" s="1"/>
  <c r="AI58"/>
  <c r="AH58"/>
  <c r="AG58"/>
  <c r="AE58"/>
  <c r="AJ58" s="1"/>
  <c r="T58"/>
  <c r="S58"/>
  <c r="AI60"/>
  <c r="AH60"/>
  <c r="AG60"/>
  <c r="AE60"/>
  <c r="T60"/>
  <c r="S60"/>
  <c r="AI37"/>
  <c r="AH37"/>
  <c r="AG37"/>
  <c r="AE37"/>
  <c r="AJ37" s="1"/>
  <c r="S37"/>
  <c r="AI22"/>
  <c r="AH22"/>
  <c r="AG22"/>
  <c r="AK22" s="1"/>
  <c r="AE22"/>
  <c r="AJ22" s="1"/>
  <c r="S22"/>
  <c r="AI52"/>
  <c r="AH52"/>
  <c r="AG52"/>
  <c r="AE52"/>
  <c r="S52"/>
  <c r="AI29"/>
  <c r="AH29"/>
  <c r="AG29"/>
  <c r="AE29"/>
  <c r="T29"/>
  <c r="S29"/>
  <c r="AJ29" s="1"/>
  <c r="AI61"/>
  <c r="AH61"/>
  <c r="AG61"/>
  <c r="AE61"/>
  <c r="T61"/>
  <c r="S61"/>
  <c r="AI5"/>
  <c r="AH5"/>
  <c r="AG5"/>
  <c r="AE5"/>
  <c r="T5"/>
  <c r="S5"/>
  <c r="AJ5" s="1"/>
  <c r="AI34"/>
  <c r="AH34"/>
  <c r="AG34"/>
  <c r="AE34"/>
  <c r="S34"/>
  <c r="AI50"/>
  <c r="AH50"/>
  <c r="AG50"/>
  <c r="AE50"/>
  <c r="T50"/>
  <c r="S50"/>
  <c r="AI15"/>
  <c r="AH15"/>
  <c r="AG15"/>
  <c r="AE15"/>
  <c r="AJ15" s="1"/>
  <c r="S15"/>
  <c r="AI23"/>
  <c r="AH23"/>
  <c r="AG23"/>
  <c r="AK23" s="1"/>
  <c r="AE23"/>
  <c r="AJ23" s="1"/>
  <c r="S23"/>
  <c r="AI24"/>
  <c r="AG24"/>
  <c r="AE24"/>
  <c r="T24"/>
  <c r="AH24" s="1"/>
  <c r="S24"/>
  <c r="AI40"/>
  <c r="AH40"/>
  <c r="AG40"/>
  <c r="AE40"/>
  <c r="S40"/>
  <c r="AJ40" s="1"/>
  <c r="AI6"/>
  <c r="AH6"/>
  <c r="AG6"/>
  <c r="AE6"/>
  <c r="T6"/>
  <c r="S6"/>
  <c r="AI46"/>
  <c r="AH46"/>
  <c r="AG46"/>
  <c r="AE46"/>
  <c r="T46"/>
  <c r="S46"/>
  <c r="AJ46" s="1"/>
  <c r="AI31"/>
  <c r="AH31"/>
  <c r="AG31"/>
  <c r="AE31"/>
  <c r="T31"/>
  <c r="S31"/>
  <c r="AI43"/>
  <c r="AH43"/>
  <c r="AG43"/>
  <c r="AE43"/>
  <c r="S43"/>
  <c r="AI4"/>
  <c r="AH4"/>
  <c r="AE4"/>
  <c r="T4"/>
  <c r="S4"/>
  <c r="O4"/>
  <c r="AG4" s="1"/>
  <c r="AI42"/>
  <c r="AH42"/>
  <c r="AG42"/>
  <c r="AE42"/>
  <c r="S42"/>
  <c r="AI26"/>
  <c r="AH26"/>
  <c r="AG26"/>
  <c r="AE26"/>
  <c r="AJ26" s="1"/>
  <c r="S26"/>
  <c r="AI36"/>
  <c r="AG36"/>
  <c r="AE36"/>
  <c r="T36"/>
  <c r="AH36" s="1"/>
  <c r="S36"/>
  <c r="AI39"/>
  <c r="AE39"/>
  <c r="T39"/>
  <c r="AH39" s="1"/>
  <c r="S39"/>
  <c r="O39"/>
  <c r="AG39" s="1"/>
  <c r="AI57"/>
  <c r="AH57"/>
  <c r="AG57"/>
  <c r="AK57" s="1"/>
  <c r="AE57"/>
  <c r="AJ57" s="1"/>
  <c r="T57"/>
  <c r="S57"/>
  <c r="AI14"/>
  <c r="AH14"/>
  <c r="AG14"/>
  <c r="AE14"/>
  <c r="T14"/>
  <c r="S14"/>
  <c r="AI45"/>
  <c r="AH45"/>
  <c r="AG45"/>
  <c r="AK45" s="1"/>
  <c r="AE45"/>
  <c r="AJ45" s="1"/>
  <c r="T45"/>
  <c r="S45"/>
  <c r="AI18"/>
  <c r="AH18"/>
  <c r="AG18"/>
  <c r="AE18"/>
  <c r="T18"/>
  <c r="S18"/>
  <c r="AI10"/>
  <c r="AH10"/>
  <c r="AG10"/>
  <c r="AK10" s="1"/>
  <c r="AE10"/>
  <c r="AJ10" s="1"/>
  <c r="T10"/>
  <c r="S10"/>
  <c r="AI59"/>
  <c r="AH59"/>
  <c r="AE59"/>
  <c r="T59"/>
  <c r="S59"/>
  <c r="O59"/>
  <c r="AG59" s="1"/>
  <c r="AI25"/>
  <c r="AH25"/>
  <c r="AG25"/>
  <c r="AE25"/>
  <c r="T25"/>
  <c r="S25"/>
  <c r="AI7"/>
  <c r="AH7"/>
  <c r="AG7"/>
  <c r="AE7"/>
  <c r="T7"/>
  <c r="S7"/>
  <c r="AJ7" s="1"/>
  <c r="AI21"/>
  <c r="AH21"/>
  <c r="AG21"/>
  <c r="AE21"/>
  <c r="T21"/>
  <c r="S21"/>
  <c r="AI56"/>
  <c r="AH56"/>
  <c r="AG56"/>
  <c r="AE56"/>
  <c r="T56"/>
  <c r="S56"/>
  <c r="AJ56" s="1"/>
  <c r="AI30"/>
  <c r="AH30"/>
  <c r="AG30"/>
  <c r="AE30"/>
  <c r="S30"/>
  <c r="AI41"/>
  <c r="AH41"/>
  <c r="AE41"/>
  <c r="AJ41" s="1"/>
  <c r="T41"/>
  <c r="S41"/>
  <c r="O41"/>
  <c r="AG41" s="1"/>
  <c r="AK41" s="1"/>
  <c r="AI53"/>
  <c r="AH53"/>
  <c r="AG53"/>
  <c r="AE53"/>
  <c r="T53"/>
  <c r="S53"/>
  <c r="AI35"/>
  <c r="AH35"/>
  <c r="AG35"/>
  <c r="AE35"/>
  <c r="S35"/>
  <c r="AI38"/>
  <c r="AH38"/>
  <c r="AE38"/>
  <c r="T38"/>
  <c r="S38"/>
  <c r="O38"/>
  <c r="AG38" s="1"/>
  <c r="AI27"/>
  <c r="AH27"/>
  <c r="AE27"/>
  <c r="S27"/>
  <c r="O27"/>
  <c r="AG27" s="1"/>
  <c r="AI44"/>
  <c r="AH44"/>
  <c r="AG44"/>
  <c r="AE44"/>
  <c r="T44"/>
  <c r="S44"/>
  <c r="AJ44" s="1"/>
  <c r="AI55"/>
  <c r="AH55"/>
  <c r="AG55"/>
  <c r="AE55"/>
  <c r="T55"/>
  <c r="S55"/>
  <c r="AI9"/>
  <c r="AH9"/>
  <c r="AG9"/>
  <c r="AE9"/>
  <c r="S9"/>
  <c r="AI11"/>
  <c r="AH11"/>
  <c r="AG11"/>
  <c r="AE11"/>
  <c r="T11"/>
  <c r="S11"/>
  <c r="AI28"/>
  <c r="AH28"/>
  <c r="AG28"/>
  <c r="AK28" s="1"/>
  <c r="AE28"/>
  <c r="AJ28" s="1"/>
  <c r="S28"/>
  <c r="AI13"/>
  <c r="AG13"/>
  <c r="AK13" s="1"/>
  <c r="AE13"/>
  <c r="AJ13" s="1"/>
  <c r="T13"/>
  <c r="AH13" s="1"/>
  <c r="S13"/>
  <c r="AI8"/>
  <c r="AG8"/>
  <c r="AE8"/>
  <c r="T8"/>
  <c r="AH8" s="1"/>
  <c r="S8"/>
  <c r="AI32"/>
  <c r="AG32"/>
  <c r="AE32"/>
  <c r="T32"/>
  <c r="AH32" s="1"/>
  <c r="S32"/>
  <c r="AI33"/>
  <c r="AG33"/>
  <c r="AE33"/>
  <c r="AJ33" s="1"/>
  <c r="T33"/>
  <c r="AH33" s="1"/>
  <c r="S33"/>
  <c r="AI12"/>
  <c r="AG12"/>
  <c r="AK12" s="1"/>
  <c r="AE12"/>
  <c r="AJ12" s="1"/>
  <c r="T12"/>
  <c r="AH12" s="1"/>
  <c r="S12"/>
  <c r="AI64"/>
  <c r="AG64"/>
  <c r="T64"/>
  <c r="AH64" s="1"/>
  <c r="S64"/>
  <c r="AJ64" s="1"/>
  <c r="AI20"/>
  <c r="AG20"/>
  <c r="AE20"/>
  <c r="T20"/>
  <c r="AH20" s="1"/>
  <c r="S20"/>
  <c r="AJ20" s="1"/>
  <c r="AI54"/>
  <c r="AG54"/>
  <c r="AE54"/>
  <c r="T54"/>
  <c r="AH54" s="1"/>
  <c r="S54"/>
  <c r="AI49"/>
  <c r="AG49"/>
  <c r="AE49"/>
  <c r="T49"/>
  <c r="T68" s="1"/>
  <c r="S49"/>
  <c r="AK42" l="1"/>
  <c r="AK34"/>
  <c r="AJ27"/>
  <c r="AK59"/>
  <c r="AK26"/>
  <c r="AK4"/>
  <c r="AJ54"/>
  <c r="AJ8"/>
  <c r="AJ55"/>
  <c r="AJ38"/>
  <c r="AK38" s="1"/>
  <c r="AJ53"/>
  <c r="AK53" s="1"/>
  <c r="AJ30"/>
  <c r="AK30" s="1"/>
  <c r="AJ59"/>
  <c r="AJ39"/>
  <c r="AK39" s="1"/>
  <c r="AJ36"/>
  <c r="AK36" s="1"/>
  <c r="AJ42"/>
  <c r="AJ4"/>
  <c r="AJ31"/>
  <c r="AK31" s="1"/>
  <c r="AJ6"/>
  <c r="AK6" s="1"/>
  <c r="AJ50"/>
  <c r="AK50" s="1"/>
  <c r="AJ34"/>
  <c r="AJ60"/>
  <c r="AK60" s="1"/>
  <c r="AJ51"/>
  <c r="AK51" s="1"/>
  <c r="S68"/>
  <c r="AI68"/>
  <c r="AK54"/>
  <c r="AK33"/>
  <c r="AJ32"/>
  <c r="AJ11"/>
  <c r="AJ9"/>
  <c r="AK9" s="1"/>
  <c r="AK55"/>
  <c r="AJ35"/>
  <c r="AJ21"/>
  <c r="AJ25"/>
  <c r="AJ18"/>
  <c r="AJ14"/>
  <c r="AJ43"/>
  <c r="AJ24"/>
  <c r="AK15"/>
  <c r="AJ61"/>
  <c r="AK61" s="1"/>
  <c r="AJ52"/>
  <c r="AK37"/>
  <c r="AK58"/>
  <c r="AJ62"/>
  <c r="AJ3"/>
  <c r="AK21"/>
  <c r="AK25"/>
  <c r="AK24"/>
  <c r="AK62"/>
  <c r="AK3"/>
  <c r="AK8"/>
  <c r="AK44"/>
  <c r="AK35"/>
  <c r="AK43"/>
  <c r="AK46"/>
  <c r="AK52"/>
  <c r="AK47"/>
  <c r="AK48"/>
  <c r="AK16"/>
  <c r="AK20"/>
  <c r="AK64"/>
  <c r="AK32"/>
  <c r="AK11"/>
  <c r="AK27"/>
  <c r="AK56"/>
  <c r="AK7"/>
  <c r="AK18"/>
  <c r="AK14"/>
  <c r="AK40"/>
  <c r="AK5"/>
  <c r="AK29"/>
  <c r="AK63"/>
  <c r="AK17"/>
  <c r="AE68"/>
  <c r="AJ49"/>
  <c r="AG68"/>
  <c r="AH49"/>
  <c r="AH68" s="1"/>
  <c r="AJ68" l="1"/>
  <c r="AK49"/>
  <c r="AK68" s="1"/>
</calcChain>
</file>

<file path=xl/sharedStrings.xml><?xml version="1.0" encoding="utf-8"?>
<sst xmlns="http://schemas.openxmlformats.org/spreadsheetml/2006/main" count="36" uniqueCount="36">
  <si>
    <t>5 digit ID</t>
  </si>
  <si>
    <t>Survey</t>
  </si>
  <si>
    <t>Q 1</t>
  </si>
  <si>
    <t>BBQ1 - syllabus</t>
  </si>
  <si>
    <t>Gen Music</t>
  </si>
  <si>
    <t>Sound and wave Basics</t>
  </si>
  <si>
    <t>BBQ2 - reading</t>
  </si>
  <si>
    <t>Reflection 1</t>
  </si>
  <si>
    <t>Echolocation and SONAR</t>
  </si>
  <si>
    <t>Echolocation HW</t>
  </si>
  <si>
    <t>Q2</t>
  </si>
  <si>
    <t>Q3</t>
  </si>
  <si>
    <t>Matter Mysteries WS</t>
  </si>
  <si>
    <t>Q4</t>
  </si>
  <si>
    <t>Matter Mysteries Reflection</t>
  </si>
  <si>
    <t>Quiz 5</t>
  </si>
  <si>
    <t>Ex1 MC</t>
  </si>
  <si>
    <t>Ex1 SA</t>
  </si>
  <si>
    <t>Ex1 Total</t>
  </si>
  <si>
    <t>Quiz 6</t>
  </si>
  <si>
    <t>A1</t>
  </si>
  <si>
    <t>A2</t>
  </si>
  <si>
    <t>Quiz 7</t>
  </si>
  <si>
    <t>Energy Flow</t>
  </si>
  <si>
    <t>Generators pt1</t>
  </si>
  <si>
    <t>Generators Pt2</t>
  </si>
  <si>
    <t>Quiz 8</t>
  </si>
  <si>
    <t>R #2</t>
  </si>
  <si>
    <t>Ex2 MC</t>
  </si>
  <si>
    <t>Ex2 SA</t>
  </si>
  <si>
    <t>Ex2 Total</t>
  </si>
  <si>
    <t>HW</t>
  </si>
  <si>
    <t>Quizzes</t>
  </si>
  <si>
    <t>In Class</t>
  </si>
  <si>
    <t>Exam</t>
  </si>
  <si>
    <t>Total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</si>
</sst>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2" fillId="2" borderId="0" xfId="0" applyFont="1" applyFill="1"/>
    <xf numFmtId="164" fontId="0" fillId="0" borderId="0" xfId="0" applyNumberFormat="1"/>
    <xf numFmtId="164" fontId="1" fillId="0" borderId="0" xfId="0" applyNumberFormat="1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8"/>
  <sheetViews>
    <sheetView tabSelected="1" topLeftCell="N1" workbookViewId="0">
      <selection activeCell="AM37" sqref="AM37"/>
    </sheetView>
  </sheetViews>
  <sheetFormatPr defaultRowHeight="15"/>
  <cols>
    <col min="2" max="2" width="1" customWidth="1"/>
    <col min="3" max="32" width="4.28515625" customWidth="1"/>
  </cols>
  <sheetData>
    <row r="1" spans="1:37">
      <c r="C1">
        <v>50</v>
      </c>
      <c r="E1">
        <v>10</v>
      </c>
      <c r="F1">
        <v>10</v>
      </c>
      <c r="H1">
        <v>100</v>
      </c>
      <c r="I1">
        <v>10</v>
      </c>
      <c r="J1">
        <v>10</v>
      </c>
      <c r="K1">
        <v>50</v>
      </c>
      <c r="L1">
        <v>50</v>
      </c>
      <c r="M1">
        <v>10</v>
      </c>
      <c r="N1">
        <v>50</v>
      </c>
      <c r="O1">
        <v>10</v>
      </c>
      <c r="P1">
        <v>50</v>
      </c>
      <c r="T1">
        <v>50</v>
      </c>
      <c r="W1">
        <v>50</v>
      </c>
      <c r="X1">
        <v>10</v>
      </c>
      <c r="Y1">
        <v>10</v>
      </c>
      <c r="Z1">
        <v>10</v>
      </c>
      <c r="AA1">
        <v>50</v>
      </c>
      <c r="AB1">
        <v>100</v>
      </c>
      <c r="AG1" s="1">
        <v>0.15</v>
      </c>
      <c r="AH1" s="1">
        <v>0.25</v>
      </c>
      <c r="AI1" s="1">
        <v>0.1</v>
      </c>
      <c r="AJ1" s="1">
        <v>0.3</v>
      </c>
    </row>
    <row r="2" spans="1:37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/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</row>
    <row r="3" spans="1:37">
      <c r="A3">
        <v>523</v>
      </c>
      <c r="C3">
        <v>50</v>
      </c>
      <c r="E3">
        <v>10</v>
      </c>
      <c r="F3">
        <v>10</v>
      </c>
      <c r="H3">
        <v>91</v>
      </c>
      <c r="I3">
        <v>12</v>
      </c>
      <c r="J3">
        <v>10</v>
      </c>
      <c r="K3">
        <v>45.5</v>
      </c>
      <c r="L3">
        <v>50</v>
      </c>
      <c r="M3">
        <v>10</v>
      </c>
      <c r="N3">
        <v>50</v>
      </c>
      <c r="O3">
        <v>10</v>
      </c>
      <c r="P3">
        <v>50</v>
      </c>
      <c r="Q3">
        <v>67.5</v>
      </c>
      <c r="R3">
        <v>16.5</v>
      </c>
      <c r="S3">
        <f>Q3+R3</f>
        <v>84</v>
      </c>
      <c r="T3">
        <f>33+1/3</f>
        <v>33.333333333333336</v>
      </c>
      <c r="W3">
        <v>50</v>
      </c>
      <c r="X3">
        <v>10</v>
      </c>
      <c r="Y3">
        <v>9</v>
      </c>
      <c r="Z3">
        <v>4</v>
      </c>
      <c r="AA3">
        <v>38</v>
      </c>
      <c r="AB3">
        <v>86</v>
      </c>
      <c r="AC3">
        <v>56.25</v>
      </c>
      <c r="AD3">
        <v>15</v>
      </c>
      <c r="AE3">
        <f>AC3+AD3</f>
        <v>71.25</v>
      </c>
      <c r="AG3" s="3">
        <f>(F3+H3+J3+O3+Y3+Z3+AB3)/(F$1+H$1+J$1+O$1+Y$1+Z$1+AB$1)</f>
        <v>0.88</v>
      </c>
      <c r="AH3" s="3">
        <f>+(C3+K3+L3+N3+P3+T3+W3+AA3)/8*0.02</f>
        <v>0.91708333333333325</v>
      </c>
      <c r="AI3" s="3">
        <f>(+E3+I3+M3+X3)/(E$1+I$1+M$1+X$1)</f>
        <v>1.05</v>
      </c>
      <c r="AJ3" s="3">
        <f>(S3+AE3)/200</f>
        <v>0.77625</v>
      </c>
      <c r="AK3" s="4">
        <f>(AG3*AG$1+AH3*AH$1+AI3*AI$1+AJ3*AJ$1)/0.8</f>
        <v>0.87393229166666664</v>
      </c>
    </row>
    <row r="4" spans="1:37">
      <c r="A4">
        <v>2004</v>
      </c>
      <c r="C4">
        <v>50</v>
      </c>
      <c r="E4">
        <v>10</v>
      </c>
      <c r="F4">
        <v>10</v>
      </c>
      <c r="H4">
        <v>97</v>
      </c>
      <c r="I4">
        <v>12</v>
      </c>
      <c r="J4">
        <v>10</v>
      </c>
      <c r="K4">
        <v>39.5</v>
      </c>
      <c r="L4">
        <v>50</v>
      </c>
      <c r="M4">
        <v>10</v>
      </c>
      <c r="N4">
        <v>46.5</v>
      </c>
      <c r="O4">
        <f>6+2</f>
        <v>8</v>
      </c>
      <c r="P4">
        <v>50</v>
      </c>
      <c r="Q4">
        <v>62.5</v>
      </c>
      <c r="R4">
        <v>16</v>
      </c>
      <c r="S4">
        <f>Q4+R4</f>
        <v>78.5</v>
      </c>
      <c r="T4">
        <f>33+1/3</f>
        <v>33.333333333333336</v>
      </c>
      <c r="W4">
        <v>50</v>
      </c>
      <c r="Y4">
        <v>10</v>
      </c>
      <c r="Z4">
        <v>4</v>
      </c>
      <c r="AA4">
        <v>34.5</v>
      </c>
      <c r="AB4">
        <v>95</v>
      </c>
      <c r="AC4">
        <v>63</v>
      </c>
      <c r="AD4">
        <v>26</v>
      </c>
      <c r="AE4">
        <f>AC4+AD4</f>
        <v>89</v>
      </c>
      <c r="AG4" s="3">
        <f>(F4+H4+J4+O4+Y4+Z4+AB4)/(F$1+H$1+J$1+O$1+Y$1+Z$1+AB$1)</f>
        <v>0.93600000000000005</v>
      </c>
      <c r="AH4" s="3">
        <f>+(C4+K4+L4+N4+P4+T4+W4+AA4)/8*0.02</f>
        <v>0.88458333333333328</v>
      </c>
      <c r="AI4" s="3">
        <f>(+E4+I4+M4+X4)/(E$1+I$1+M$1+X$1)</f>
        <v>0.8</v>
      </c>
      <c r="AJ4" s="3">
        <f>(S4+AE4)/200</f>
        <v>0.83750000000000002</v>
      </c>
      <c r="AK4" s="4">
        <f>(AG4*AG$1+AH4*AH$1+AI4*AI$1+AJ4*AJ$1)/0.8</f>
        <v>0.8659947916666666</v>
      </c>
    </row>
    <row r="5" spans="1:37">
      <c r="A5">
        <v>2113</v>
      </c>
      <c r="C5">
        <v>50</v>
      </c>
      <c r="E5">
        <v>10</v>
      </c>
      <c r="F5">
        <v>10</v>
      </c>
      <c r="H5">
        <v>100</v>
      </c>
      <c r="I5">
        <v>12</v>
      </c>
      <c r="J5">
        <v>10</v>
      </c>
      <c r="K5">
        <v>45</v>
      </c>
      <c r="L5">
        <v>50</v>
      </c>
      <c r="M5">
        <v>10</v>
      </c>
      <c r="N5">
        <v>50</v>
      </c>
      <c r="O5">
        <v>10</v>
      </c>
      <c r="P5">
        <v>50</v>
      </c>
      <c r="Q5">
        <v>70</v>
      </c>
      <c r="R5">
        <v>20.5</v>
      </c>
      <c r="S5">
        <f>Q5+R5</f>
        <v>90.5</v>
      </c>
      <c r="T5">
        <f>46+2/3</f>
        <v>46.666666666666664</v>
      </c>
      <c r="W5">
        <v>50</v>
      </c>
      <c r="Y5">
        <v>10</v>
      </c>
      <c r="Z5">
        <v>8</v>
      </c>
      <c r="AA5">
        <v>46</v>
      </c>
      <c r="AB5">
        <v>98</v>
      </c>
      <c r="AC5">
        <v>69.75</v>
      </c>
      <c r="AD5">
        <v>27</v>
      </c>
      <c r="AE5">
        <f>AC5+AD5</f>
        <v>96.75</v>
      </c>
      <c r="AG5" s="3">
        <f>(F5+H5+J5+O5+Y5+Z5+AB5)/(F$1+H$1+J$1+O$1+Y$1+Z$1+AB$1)</f>
        <v>0.98399999999999999</v>
      </c>
      <c r="AH5" s="3">
        <f>+(C5+K5+L5+N5+P5+T5+W5+AA5)/8*0.02</f>
        <v>0.96916666666666673</v>
      </c>
      <c r="AI5" s="3">
        <f>(+E5+I5+M5+X5)/(E$1+I$1+M$1+X$1)</f>
        <v>0.8</v>
      </c>
      <c r="AJ5" s="3">
        <f>(S5+AE5)/200</f>
        <v>0.93625000000000003</v>
      </c>
      <c r="AK5" s="4">
        <f>(AG5*AG$1+AH5*AH$1+AI5*AI$1+AJ5*AJ$1)/0.8</f>
        <v>0.93845833333333317</v>
      </c>
    </row>
    <row r="6" spans="1:37">
      <c r="A6">
        <v>4045</v>
      </c>
      <c r="C6">
        <v>50</v>
      </c>
      <c r="E6">
        <v>10</v>
      </c>
      <c r="F6">
        <v>10</v>
      </c>
      <c r="H6">
        <v>99</v>
      </c>
      <c r="I6">
        <v>12</v>
      </c>
      <c r="J6">
        <v>10</v>
      </c>
      <c r="K6">
        <v>39</v>
      </c>
      <c r="L6">
        <v>50</v>
      </c>
      <c r="M6">
        <v>10</v>
      </c>
      <c r="N6">
        <v>47.5</v>
      </c>
      <c r="O6">
        <v>9</v>
      </c>
      <c r="P6">
        <v>50</v>
      </c>
      <c r="Q6">
        <v>62.5</v>
      </c>
      <c r="R6">
        <v>16.5</v>
      </c>
      <c r="S6">
        <f>Q6+R6</f>
        <v>79</v>
      </c>
      <c r="T6">
        <f>23+1/3</f>
        <v>23.333333333333332</v>
      </c>
      <c r="W6">
        <v>50</v>
      </c>
      <c r="X6">
        <v>10</v>
      </c>
      <c r="Z6">
        <v>4</v>
      </c>
      <c r="AA6">
        <v>40.5</v>
      </c>
      <c r="AB6">
        <v>97</v>
      </c>
      <c r="AC6">
        <v>58.5</v>
      </c>
      <c r="AD6">
        <v>22</v>
      </c>
      <c r="AE6">
        <f>AC6+AD6</f>
        <v>80.5</v>
      </c>
      <c r="AG6" s="3">
        <f>(F6+H6+J6+O6+Y6+Z6+AB6)/(F$1+H$1+J$1+O$1+Y$1+Z$1+AB$1)</f>
        <v>0.91600000000000004</v>
      </c>
      <c r="AH6" s="3">
        <f>+(C6+K6+L6+N6+P6+T6+W6+AA6)/8*0.02</f>
        <v>0.87583333333333335</v>
      </c>
      <c r="AI6" s="3">
        <f>(+E6+I6+M6+X6)/(E$1+I$1+M$1+X$1)</f>
        <v>1.05</v>
      </c>
      <c r="AJ6" s="3">
        <f>(S6+AE6)/200</f>
        <v>0.79749999999999999</v>
      </c>
      <c r="AK6" s="4">
        <f>(AG6*AG$1+AH6*AH$1+AI6*AI$1+AJ6*AJ$1)/0.8</f>
        <v>0.8757604166666666</v>
      </c>
    </row>
    <row r="7" spans="1:37">
      <c r="A7">
        <v>5718</v>
      </c>
      <c r="C7">
        <v>50</v>
      </c>
      <c r="E7">
        <v>10</v>
      </c>
      <c r="F7">
        <v>10</v>
      </c>
      <c r="H7">
        <v>99</v>
      </c>
      <c r="I7">
        <v>12</v>
      </c>
      <c r="J7">
        <v>10</v>
      </c>
      <c r="K7">
        <v>41.5</v>
      </c>
      <c r="L7">
        <v>50</v>
      </c>
      <c r="M7">
        <v>10</v>
      </c>
      <c r="N7">
        <v>46.5</v>
      </c>
      <c r="O7">
        <v>10</v>
      </c>
      <c r="P7">
        <v>50</v>
      </c>
      <c r="Q7">
        <v>67.5</v>
      </c>
      <c r="R7">
        <v>19.5</v>
      </c>
      <c r="S7">
        <f>Q7+R7</f>
        <v>87</v>
      </c>
      <c r="T7">
        <f>36+2/3</f>
        <v>36.666666666666664</v>
      </c>
      <c r="W7">
        <v>50</v>
      </c>
      <c r="Y7">
        <v>10</v>
      </c>
      <c r="Z7">
        <v>10</v>
      </c>
      <c r="AA7">
        <v>43</v>
      </c>
      <c r="AB7">
        <v>89</v>
      </c>
      <c r="AC7">
        <v>72</v>
      </c>
      <c r="AD7">
        <v>30</v>
      </c>
      <c r="AE7">
        <f>AC7+AD7</f>
        <v>102</v>
      </c>
      <c r="AG7" s="3">
        <f>(F7+H7+J7+O7+Y7+Z7+AB7)/(F$1+H$1+J$1+O$1+Y$1+Z$1+AB$1)</f>
        <v>0.95199999999999996</v>
      </c>
      <c r="AH7" s="3">
        <f>+(C7+K7+L7+N7+P7+T7+W7+AA7)/8*0.02</f>
        <v>0.91916666666666669</v>
      </c>
      <c r="AI7" s="3">
        <f>(+E7+I7+M7+X7)/(E$1+I$1+M$1+X$1)</f>
        <v>0.8</v>
      </c>
      <c r="AJ7" s="3">
        <f>(S7+AE7)/200</f>
        <v>0.94499999999999995</v>
      </c>
      <c r="AK7" s="4">
        <f>(AG7*AG$1+AH7*AH$1+AI7*AI$1+AJ7*AJ$1)/0.8</f>
        <v>0.92011458333333318</v>
      </c>
    </row>
    <row r="8" spans="1:37">
      <c r="A8">
        <v>8276</v>
      </c>
      <c r="C8">
        <v>50</v>
      </c>
      <c r="E8">
        <v>10</v>
      </c>
      <c r="F8">
        <v>10</v>
      </c>
      <c r="H8">
        <v>92</v>
      </c>
      <c r="J8">
        <v>10</v>
      </c>
      <c r="K8">
        <v>46</v>
      </c>
      <c r="L8">
        <v>50</v>
      </c>
      <c r="M8">
        <v>10</v>
      </c>
      <c r="N8">
        <v>50</v>
      </c>
      <c r="Q8">
        <v>65</v>
      </c>
      <c r="R8">
        <v>20.5</v>
      </c>
      <c r="S8">
        <f>Q8+R8</f>
        <v>85.5</v>
      </c>
      <c r="T8">
        <f>33+1/3</f>
        <v>33.333333333333336</v>
      </c>
      <c r="W8">
        <v>50</v>
      </c>
      <c r="AB8">
        <v>96</v>
      </c>
      <c r="AC8">
        <v>67.5</v>
      </c>
      <c r="AD8">
        <v>17</v>
      </c>
      <c r="AE8">
        <f>AC8+AD8</f>
        <v>84.5</v>
      </c>
      <c r="AG8" s="3">
        <f>(F8+H8+J8+O8+Y8+Z8+AB8)/(F$1+H$1+J$1+O$1+Y$1+Z$1+AB$1)</f>
        <v>0.83199999999999996</v>
      </c>
      <c r="AH8" s="3">
        <f>+(C8+K8+L8+N8+P8+T8+W8+AA8)/8*0.02</f>
        <v>0.69833333333333347</v>
      </c>
      <c r="AI8" s="3">
        <f>(+E8+I8+M8+X8)/(E$1+I$1+M$1+X$1)</f>
        <v>0.5</v>
      </c>
      <c r="AJ8" s="3">
        <f>(S8+AE8)/200</f>
        <v>0.85</v>
      </c>
      <c r="AK8" s="4">
        <f>(AG8*AG$1+AH8*AH$1+AI8*AI$1+AJ8*AJ$1)/0.8</f>
        <v>0.75547916666666659</v>
      </c>
    </row>
    <row r="9" spans="1:37">
      <c r="A9">
        <v>10001</v>
      </c>
      <c r="C9">
        <v>50</v>
      </c>
      <c r="E9">
        <v>10</v>
      </c>
      <c r="F9">
        <v>10</v>
      </c>
      <c r="H9">
        <v>95</v>
      </c>
      <c r="I9">
        <v>10</v>
      </c>
      <c r="J9">
        <v>10</v>
      </c>
      <c r="K9">
        <v>40</v>
      </c>
      <c r="L9">
        <v>50</v>
      </c>
      <c r="M9">
        <v>10</v>
      </c>
      <c r="N9">
        <v>36</v>
      </c>
      <c r="O9">
        <v>10</v>
      </c>
      <c r="P9">
        <v>50</v>
      </c>
      <c r="Q9">
        <v>65</v>
      </c>
      <c r="R9">
        <v>17.5</v>
      </c>
      <c r="S9">
        <f>Q9+R9</f>
        <v>82.5</v>
      </c>
      <c r="T9">
        <v>40</v>
      </c>
      <c r="W9">
        <v>50</v>
      </c>
      <c r="X9">
        <v>10</v>
      </c>
      <c r="Y9">
        <v>10</v>
      </c>
      <c r="Z9">
        <v>10</v>
      </c>
      <c r="AA9">
        <v>41</v>
      </c>
      <c r="AB9">
        <v>86</v>
      </c>
      <c r="AC9">
        <v>60.75</v>
      </c>
      <c r="AD9">
        <v>26</v>
      </c>
      <c r="AE9">
        <f>AC9+AD9</f>
        <v>86.75</v>
      </c>
      <c r="AG9" s="3">
        <f>(F9+H9+J9+O9+Y9+Z9+AB9)/(F$1+H$1+J$1+O$1+Y$1+Z$1+AB$1)</f>
        <v>0.92400000000000004</v>
      </c>
      <c r="AH9" s="3">
        <f>+(C9+K9+L9+N9+P9+T9+W9+AA9)/8*0.02</f>
        <v>0.89250000000000007</v>
      </c>
      <c r="AI9" s="3">
        <f>(+E9+I9+M9+X9)/(E$1+I$1+M$1+X$1)</f>
        <v>1</v>
      </c>
      <c r="AJ9" s="3">
        <f>(S9+AE9)/200</f>
        <v>0.84624999999999995</v>
      </c>
      <c r="AK9" s="4">
        <f>(AG9*AG$1+AH9*AH$1+AI9*AI$1+AJ9*AJ$1)/0.8</f>
        <v>0.89449999999999996</v>
      </c>
    </row>
    <row r="10" spans="1:37">
      <c r="A10">
        <v>10170</v>
      </c>
      <c r="C10">
        <v>50</v>
      </c>
      <c r="E10">
        <v>10</v>
      </c>
      <c r="F10">
        <v>10</v>
      </c>
      <c r="H10">
        <v>100</v>
      </c>
      <c r="I10">
        <v>12</v>
      </c>
      <c r="J10">
        <v>10</v>
      </c>
      <c r="K10">
        <v>40.5</v>
      </c>
      <c r="L10">
        <v>0</v>
      </c>
      <c r="M10">
        <v>10</v>
      </c>
      <c r="N10">
        <v>36</v>
      </c>
      <c r="O10">
        <v>5</v>
      </c>
      <c r="P10">
        <v>50</v>
      </c>
      <c r="Q10">
        <v>62.5</v>
      </c>
      <c r="R10">
        <v>13</v>
      </c>
      <c r="S10">
        <f>Q10+R10</f>
        <v>75.5</v>
      </c>
      <c r="T10">
        <f>23+1/3</f>
        <v>23.333333333333332</v>
      </c>
      <c r="W10">
        <v>50</v>
      </c>
      <c r="Y10">
        <v>10</v>
      </c>
      <c r="Z10">
        <v>6</v>
      </c>
      <c r="AA10">
        <v>30.5</v>
      </c>
      <c r="AB10">
        <v>96</v>
      </c>
      <c r="AC10">
        <v>49.5</v>
      </c>
      <c r="AD10">
        <v>18</v>
      </c>
      <c r="AE10">
        <f>AC10+AD10</f>
        <v>67.5</v>
      </c>
      <c r="AG10" s="3">
        <f>(F10+H10+J10+O10+Y10+Z10+AB10)/(F$1+H$1+J$1+O$1+Y$1+Z$1+AB$1)</f>
        <v>0.94799999999999995</v>
      </c>
      <c r="AH10" s="3">
        <f>+(C10+K10+L10+N10+P10+T10+W10+AA10)/8*0.02</f>
        <v>0.70083333333333342</v>
      </c>
      <c r="AI10" s="3">
        <f>(+E10+I10+M10+X10)/(E$1+I$1+M$1+X$1)</f>
        <v>0.8</v>
      </c>
      <c r="AJ10" s="3">
        <f>(S10+AE10)/200</f>
        <v>0.71499999999999997</v>
      </c>
      <c r="AK10" s="4">
        <f>(AG10*AG$1+AH10*AH$1+AI10*AI$1+AJ10*AJ$1)/0.8</f>
        <v>0.76488541666666665</v>
      </c>
    </row>
    <row r="11" spans="1:37">
      <c r="A11">
        <v>10210</v>
      </c>
      <c r="C11">
        <v>50</v>
      </c>
      <c r="E11">
        <v>0</v>
      </c>
      <c r="F11">
        <v>10</v>
      </c>
      <c r="H11">
        <v>51</v>
      </c>
      <c r="I11">
        <v>12</v>
      </c>
      <c r="K11">
        <v>28.5</v>
      </c>
      <c r="L11">
        <v>50</v>
      </c>
      <c r="M11">
        <v>10</v>
      </c>
      <c r="N11">
        <v>22</v>
      </c>
      <c r="O11">
        <v>7</v>
      </c>
      <c r="P11">
        <v>50</v>
      </c>
      <c r="Q11">
        <v>52.5</v>
      </c>
      <c r="R11">
        <v>7.5</v>
      </c>
      <c r="S11">
        <f>Q11+R11</f>
        <v>60</v>
      </c>
      <c r="T11">
        <f>36+2/3</f>
        <v>36.666666666666664</v>
      </c>
      <c r="W11">
        <v>50</v>
      </c>
      <c r="Y11">
        <v>10</v>
      </c>
      <c r="Z11">
        <v>8</v>
      </c>
      <c r="AA11">
        <v>32.5</v>
      </c>
      <c r="AB11">
        <v>78</v>
      </c>
      <c r="AC11">
        <v>58.5</v>
      </c>
      <c r="AD11">
        <v>18</v>
      </c>
      <c r="AE11">
        <f>AC11+AD11</f>
        <v>76.5</v>
      </c>
      <c r="AG11" s="3">
        <f>(F11+H11+J11+O11+Y11+Z11+AB11)/(F$1+H$1+J$1+O$1+Y$1+Z$1+AB$1)</f>
        <v>0.65600000000000003</v>
      </c>
      <c r="AH11" s="3">
        <f>+(C11+K11+L11+N11+P11+T11+W11+AA11)/8*0.02</f>
        <v>0.79916666666666658</v>
      </c>
      <c r="AI11" s="3">
        <f>(+E11+I11+M11+X11)/(E$1+I$1+M$1+X$1)</f>
        <v>0.55000000000000004</v>
      </c>
      <c r="AJ11" s="3">
        <f>(S11+AE11)/200</f>
        <v>0.6825</v>
      </c>
      <c r="AK11" s="4">
        <f>(AG11*AG$1+AH11*AH$1+AI11*AI$1+AJ11*AJ$1)/0.8</f>
        <v>0.69742708333333314</v>
      </c>
    </row>
    <row r="12" spans="1:37">
      <c r="A12">
        <v>10750</v>
      </c>
      <c r="C12">
        <v>50</v>
      </c>
      <c r="F12">
        <v>10</v>
      </c>
      <c r="H12">
        <v>79</v>
      </c>
      <c r="I12">
        <v>12</v>
      </c>
      <c r="K12">
        <v>36.5</v>
      </c>
      <c r="L12">
        <v>50</v>
      </c>
      <c r="O12">
        <v>9</v>
      </c>
      <c r="Q12">
        <v>60</v>
      </c>
      <c r="R12">
        <v>15.5</v>
      </c>
      <c r="S12">
        <f>Q12+R12</f>
        <v>75.5</v>
      </c>
      <c r="T12">
        <f>43+1/3</f>
        <v>43.333333333333336</v>
      </c>
      <c r="W12">
        <v>50</v>
      </c>
      <c r="X12">
        <v>10</v>
      </c>
      <c r="Y12">
        <v>10</v>
      </c>
      <c r="AA12">
        <v>33.5</v>
      </c>
      <c r="AB12">
        <v>100</v>
      </c>
      <c r="AC12">
        <v>65.25</v>
      </c>
      <c r="AD12">
        <v>25</v>
      </c>
      <c r="AE12">
        <f>AC12+AD12</f>
        <v>90.25</v>
      </c>
      <c r="AG12" s="3">
        <f>(F12+H12+J12+O12+Y12+Z12+AB12)/(F$1+H$1+J$1+O$1+Y$1+Z$1+AB$1)</f>
        <v>0.83199999999999996</v>
      </c>
      <c r="AH12" s="3">
        <f>+(C12+K12+L12+N12+P12+T12+W12+AA12)/8*0.02</f>
        <v>0.65833333333333344</v>
      </c>
      <c r="AI12" s="3">
        <f>(+E12+I12+M12+X12)/(E$1+I$1+M$1+X$1)</f>
        <v>0.55000000000000004</v>
      </c>
      <c r="AJ12" s="3">
        <f>(S12+AE12)/200</f>
        <v>0.82874999999999999</v>
      </c>
      <c r="AK12" s="4">
        <f>(AG12*AG$1+AH12*AH$1+AI12*AI$1+AJ12*AJ$1)/0.8</f>
        <v>0.74126041666666664</v>
      </c>
    </row>
    <row r="13" spans="1:37">
      <c r="A13">
        <v>12160</v>
      </c>
      <c r="C13">
        <v>50</v>
      </c>
      <c r="E13">
        <v>10</v>
      </c>
      <c r="F13">
        <v>10</v>
      </c>
      <c r="H13">
        <v>100</v>
      </c>
      <c r="I13">
        <v>12</v>
      </c>
      <c r="J13">
        <v>10</v>
      </c>
      <c r="K13">
        <v>40.5</v>
      </c>
      <c r="L13">
        <v>50</v>
      </c>
      <c r="M13">
        <v>10</v>
      </c>
      <c r="N13">
        <v>43</v>
      </c>
      <c r="O13">
        <v>10</v>
      </c>
      <c r="P13">
        <v>50</v>
      </c>
      <c r="Q13">
        <v>50</v>
      </c>
      <c r="R13">
        <v>8</v>
      </c>
      <c r="S13">
        <f>Q13+R13</f>
        <v>58</v>
      </c>
      <c r="T13">
        <f>33+1/3</f>
        <v>33.333333333333336</v>
      </c>
      <c r="W13">
        <v>50</v>
      </c>
      <c r="X13">
        <v>10</v>
      </c>
      <c r="Y13">
        <v>10</v>
      </c>
      <c r="Z13">
        <v>7</v>
      </c>
      <c r="AA13">
        <v>34.5</v>
      </c>
      <c r="AB13">
        <v>98</v>
      </c>
      <c r="AC13">
        <v>56.25</v>
      </c>
      <c r="AD13">
        <v>13</v>
      </c>
      <c r="AE13">
        <f>AC13+AD13</f>
        <v>69.25</v>
      </c>
      <c r="AG13" s="3">
        <f>(F13+H13+J13+O13+Y13+Z13+AB13)/(F$1+H$1+J$1+O$1+Y$1+Z$1+AB$1)</f>
        <v>0.98</v>
      </c>
      <c r="AH13" s="3">
        <f>+(C13+K13+L13+N13+P13+T13+W13+AA13)/8*0.02</f>
        <v>0.8783333333333333</v>
      </c>
      <c r="AI13" s="3">
        <f>(+E13+I13+M13+X13)/(E$1+I$1+M$1+X$1)</f>
        <v>1.05</v>
      </c>
      <c r="AJ13" s="3">
        <f>(S13+AE13)/200</f>
        <v>0.63624999999999998</v>
      </c>
      <c r="AK13" s="4">
        <f>(AG13*AG$1+AH13*AH$1+AI13*AI$1+AJ13*AJ$1)/0.8</f>
        <v>0.82807291666666671</v>
      </c>
    </row>
    <row r="14" spans="1:37">
      <c r="A14">
        <v>12206</v>
      </c>
      <c r="C14">
        <v>50</v>
      </c>
      <c r="E14">
        <v>10</v>
      </c>
      <c r="F14">
        <v>10</v>
      </c>
      <c r="H14">
        <v>95</v>
      </c>
      <c r="I14">
        <v>12</v>
      </c>
      <c r="J14">
        <v>5</v>
      </c>
      <c r="K14">
        <v>38</v>
      </c>
      <c r="L14">
        <v>0</v>
      </c>
      <c r="M14">
        <v>10</v>
      </c>
      <c r="N14">
        <v>39.5</v>
      </c>
      <c r="O14">
        <v>9</v>
      </c>
      <c r="P14">
        <v>50</v>
      </c>
      <c r="Q14">
        <v>50</v>
      </c>
      <c r="R14">
        <v>16</v>
      </c>
      <c r="S14">
        <f>Q14+R14</f>
        <v>66</v>
      </c>
      <c r="T14">
        <f>12/15*50</f>
        <v>40</v>
      </c>
      <c r="W14">
        <v>50</v>
      </c>
      <c r="X14">
        <v>10</v>
      </c>
      <c r="Y14">
        <v>10</v>
      </c>
      <c r="Z14">
        <v>3</v>
      </c>
      <c r="AA14">
        <v>35.5</v>
      </c>
      <c r="AB14">
        <v>95</v>
      </c>
      <c r="AC14">
        <v>47.25</v>
      </c>
      <c r="AD14">
        <v>12</v>
      </c>
      <c r="AE14">
        <f>AC14+AD14</f>
        <v>59.25</v>
      </c>
      <c r="AG14" s="3">
        <f>(F14+H14+J14+O14+Y14+Z14+AB14)/(F$1+H$1+J$1+O$1+Y$1+Z$1+AB$1)</f>
        <v>0.90800000000000003</v>
      </c>
      <c r="AH14" s="3">
        <f>+(C14+K14+L14+N14+P14+T14+W14+AA14)/8*0.02</f>
        <v>0.75750000000000006</v>
      </c>
      <c r="AI14" s="3">
        <f>(+E14+I14+M14+X14)/(E$1+I$1+M$1+X$1)</f>
        <v>1.05</v>
      </c>
      <c r="AJ14" s="3">
        <f>(S14+AE14)/200</f>
        <v>0.62624999999999997</v>
      </c>
      <c r="AK14" s="4">
        <f>(AG14*AG$1+AH14*AH$1+AI14*AI$1+AJ14*AJ$1)/0.8</f>
        <v>0.77306249999999999</v>
      </c>
    </row>
    <row r="15" spans="1:37">
      <c r="A15">
        <v>12333</v>
      </c>
      <c r="C15">
        <v>50</v>
      </c>
      <c r="E15">
        <v>10</v>
      </c>
      <c r="F15">
        <v>10</v>
      </c>
      <c r="H15">
        <v>99</v>
      </c>
      <c r="I15">
        <v>12</v>
      </c>
      <c r="J15">
        <v>10</v>
      </c>
      <c r="K15">
        <v>42.5</v>
      </c>
      <c r="L15">
        <v>50</v>
      </c>
      <c r="M15">
        <v>10</v>
      </c>
      <c r="N15">
        <v>43</v>
      </c>
      <c r="O15">
        <v>7</v>
      </c>
      <c r="P15">
        <v>50</v>
      </c>
      <c r="Q15">
        <v>55</v>
      </c>
      <c r="R15">
        <v>15</v>
      </c>
      <c r="S15">
        <f>Q15+R15</f>
        <v>70</v>
      </c>
      <c r="T15">
        <v>40</v>
      </c>
      <c r="W15">
        <v>50</v>
      </c>
      <c r="X15">
        <v>10</v>
      </c>
      <c r="Y15">
        <v>10</v>
      </c>
      <c r="Z15">
        <v>0</v>
      </c>
      <c r="AA15">
        <v>34</v>
      </c>
      <c r="AB15">
        <v>91</v>
      </c>
      <c r="AC15">
        <v>67.5</v>
      </c>
      <c r="AD15">
        <v>19</v>
      </c>
      <c r="AE15">
        <f>AC15+AD15</f>
        <v>86.5</v>
      </c>
      <c r="AG15" s="3">
        <f>(F15+H15+J15+O15+Y15+Z15+AB15)/(F$1+H$1+J$1+O$1+Y$1+Z$1+AB$1)</f>
        <v>0.90800000000000003</v>
      </c>
      <c r="AH15" s="3">
        <f>+(C15+K15+L15+N15+P15+T15+W15+AA15)/8*0.02</f>
        <v>0.89875000000000005</v>
      </c>
      <c r="AI15" s="3">
        <f>(+E15+I15+M15+X15)/(E$1+I$1+M$1+X$1)</f>
        <v>1.05</v>
      </c>
      <c r="AJ15" s="3">
        <f>(S15+AE15)/200</f>
        <v>0.78249999999999997</v>
      </c>
      <c r="AK15" s="4">
        <f>(AG15*AG$1+AH15*AH$1+AI15*AI$1+AJ15*AJ$1)/0.8</f>
        <v>0.87579687500000003</v>
      </c>
    </row>
    <row r="16" spans="1:37">
      <c r="A16">
        <v>13579</v>
      </c>
      <c r="C16">
        <v>50</v>
      </c>
      <c r="E16">
        <v>10</v>
      </c>
      <c r="F16">
        <v>10</v>
      </c>
      <c r="H16">
        <v>92</v>
      </c>
      <c r="I16">
        <v>12</v>
      </c>
      <c r="K16">
        <v>47</v>
      </c>
      <c r="L16">
        <v>50</v>
      </c>
      <c r="M16">
        <v>10</v>
      </c>
      <c r="N16">
        <v>50</v>
      </c>
      <c r="O16">
        <v>10</v>
      </c>
      <c r="Q16">
        <v>70</v>
      </c>
      <c r="R16">
        <v>22</v>
      </c>
      <c r="S16">
        <f>Q16+R16</f>
        <v>92</v>
      </c>
      <c r="T16">
        <f>46+2/3</f>
        <v>46.666666666666664</v>
      </c>
      <c r="W16">
        <v>50</v>
      </c>
      <c r="X16">
        <v>10</v>
      </c>
      <c r="Y16">
        <v>10</v>
      </c>
      <c r="AA16">
        <v>39.5</v>
      </c>
      <c r="AB16">
        <v>97</v>
      </c>
      <c r="AC16">
        <v>60.75</v>
      </c>
      <c r="AD16">
        <v>26</v>
      </c>
      <c r="AE16">
        <f>AC16+AD16</f>
        <v>86.75</v>
      </c>
      <c r="AG16" s="3">
        <f>(F16+H16+J16+O16+Y16+Z16+AB16)/(F$1+H$1+J$1+O$1+Y$1+Z$1+AB$1)</f>
        <v>0.876</v>
      </c>
      <c r="AH16" s="3">
        <f>+(C16+K16+L16+N16+P16+T16+W16+AA16)/8*0.02</f>
        <v>0.83291666666666664</v>
      </c>
      <c r="AI16" s="3">
        <f>(+E16+I16+M16+X16)/(E$1+I$1+M$1+X$1)</f>
        <v>1.05</v>
      </c>
      <c r="AJ16" s="3">
        <f>(S16+AE16)/200</f>
        <v>0.89375000000000004</v>
      </c>
      <c r="AK16" s="4">
        <f>(AG16*AG$1+AH16*AH$1+AI16*AI$1+AJ16*AJ$1)/0.8</f>
        <v>0.89094270833333322</v>
      </c>
    </row>
    <row r="17" spans="1:37">
      <c r="A17">
        <v>18760</v>
      </c>
      <c r="C17">
        <v>50</v>
      </c>
      <c r="E17">
        <v>10</v>
      </c>
      <c r="F17">
        <v>10</v>
      </c>
      <c r="H17">
        <v>100</v>
      </c>
      <c r="I17">
        <v>12</v>
      </c>
      <c r="J17">
        <v>10</v>
      </c>
      <c r="K17">
        <v>35</v>
      </c>
      <c r="L17">
        <v>50</v>
      </c>
      <c r="M17">
        <v>10</v>
      </c>
      <c r="N17">
        <v>29</v>
      </c>
      <c r="O17">
        <v>9</v>
      </c>
      <c r="P17">
        <v>50</v>
      </c>
      <c r="Q17">
        <v>57.5</v>
      </c>
      <c r="R17">
        <v>10</v>
      </c>
      <c r="S17">
        <f>Q17+R17</f>
        <v>67.5</v>
      </c>
      <c r="T17">
        <f>13+1/3</f>
        <v>13.333333333333334</v>
      </c>
      <c r="W17">
        <v>50</v>
      </c>
      <c r="X17">
        <v>10</v>
      </c>
      <c r="Y17">
        <v>10</v>
      </c>
      <c r="Z17">
        <v>8</v>
      </c>
      <c r="AA17">
        <v>31</v>
      </c>
      <c r="AB17">
        <v>98</v>
      </c>
      <c r="AC17">
        <v>47.25</v>
      </c>
      <c r="AD17">
        <v>10</v>
      </c>
      <c r="AE17">
        <f>AC17+AD17</f>
        <v>57.25</v>
      </c>
      <c r="AG17" s="3">
        <f>(F17+H17+J17+O17+Y17+Z17+AB17)/(F$1+H$1+J$1+O$1+Y$1+Z$1+AB$1)</f>
        <v>0.98</v>
      </c>
      <c r="AH17" s="3">
        <f>+(C17+K17+L17+N17+P17+T17+W17+AA17)/8*0.02</f>
        <v>0.77083333333333348</v>
      </c>
      <c r="AI17" s="3">
        <f>(+E17+I17+M17+X17)/(E$1+I$1+M$1+X$1)</f>
        <v>1.05</v>
      </c>
      <c r="AJ17" s="3">
        <f>(S17+AE17)/200</f>
        <v>0.62375000000000003</v>
      </c>
      <c r="AK17" s="4">
        <f>(AG17*AG$1+AH17*AH$1+AI17*AI$1+AJ17*AJ$1)/0.8</f>
        <v>0.78979166666666667</v>
      </c>
    </row>
    <row r="18" spans="1:37">
      <c r="A18">
        <v>19910</v>
      </c>
      <c r="C18">
        <v>50</v>
      </c>
      <c r="E18">
        <v>0</v>
      </c>
      <c r="F18">
        <v>10</v>
      </c>
      <c r="H18">
        <v>91</v>
      </c>
      <c r="I18">
        <v>12</v>
      </c>
      <c r="J18">
        <v>10</v>
      </c>
      <c r="K18">
        <v>34</v>
      </c>
      <c r="L18">
        <v>50</v>
      </c>
      <c r="M18">
        <v>10</v>
      </c>
      <c r="N18">
        <v>50</v>
      </c>
      <c r="O18">
        <v>10</v>
      </c>
      <c r="P18">
        <v>50</v>
      </c>
      <c r="Q18">
        <v>52.5</v>
      </c>
      <c r="R18">
        <v>18.5</v>
      </c>
      <c r="S18">
        <f>Q18+R18</f>
        <v>71</v>
      </c>
      <c r="T18">
        <f>33+1/3</f>
        <v>33.333333333333336</v>
      </c>
      <c r="W18">
        <v>50</v>
      </c>
      <c r="X18">
        <v>10</v>
      </c>
      <c r="Y18">
        <v>10</v>
      </c>
      <c r="Z18">
        <v>10</v>
      </c>
      <c r="AA18">
        <v>30</v>
      </c>
      <c r="AB18">
        <v>88</v>
      </c>
      <c r="AC18">
        <v>47.25</v>
      </c>
      <c r="AD18">
        <v>25</v>
      </c>
      <c r="AE18">
        <f>AC18+AD18</f>
        <v>72.25</v>
      </c>
      <c r="AG18" s="3">
        <f>(F18+H18+J18+O18+Y18+Z18+AB18)/(F$1+H$1+J$1+O$1+Y$1+Z$1+AB$1)</f>
        <v>0.91600000000000004</v>
      </c>
      <c r="AH18" s="3">
        <f>+(C18+K18+L18+N18+P18+T18+W18+AA18)/8*0.02</f>
        <v>0.86833333333333329</v>
      </c>
      <c r="AI18" s="3">
        <f>(+E18+I18+M18+X18)/(E$1+I$1+M$1+X$1)</f>
        <v>0.8</v>
      </c>
      <c r="AJ18" s="3">
        <f>(S18+AE18)/200</f>
        <v>0.71625000000000005</v>
      </c>
      <c r="AK18" s="4">
        <f>(AG18*AG$1+AH18*AH$1+AI18*AI$1+AJ18*AJ$1)/0.8</f>
        <v>0.81169791666666669</v>
      </c>
    </row>
    <row r="19" spans="1:37">
      <c r="A19">
        <v>19944</v>
      </c>
      <c r="C19">
        <v>50</v>
      </c>
      <c r="E19">
        <v>10</v>
      </c>
      <c r="F19">
        <v>10</v>
      </c>
      <c r="H19">
        <v>99</v>
      </c>
      <c r="I19">
        <v>12</v>
      </c>
      <c r="J19">
        <v>10</v>
      </c>
      <c r="K19">
        <v>47</v>
      </c>
      <c r="L19">
        <v>50</v>
      </c>
      <c r="M19">
        <v>10</v>
      </c>
      <c r="N19">
        <v>36</v>
      </c>
      <c r="O19">
        <f>10+2</f>
        <v>12</v>
      </c>
      <c r="P19">
        <v>50</v>
      </c>
      <c r="Q19">
        <v>80</v>
      </c>
      <c r="R19">
        <v>19.5</v>
      </c>
      <c r="S19">
        <f>Q19+R19</f>
        <v>99.5</v>
      </c>
      <c r="T19">
        <f>46+2/3</f>
        <v>46.666666666666664</v>
      </c>
      <c r="W19">
        <v>50</v>
      </c>
      <c r="X19">
        <v>10</v>
      </c>
      <c r="Y19">
        <v>10</v>
      </c>
      <c r="Z19">
        <v>8</v>
      </c>
      <c r="AA19">
        <v>45.5</v>
      </c>
      <c r="AB19">
        <v>87</v>
      </c>
      <c r="AC19">
        <v>67.5</v>
      </c>
      <c r="AD19">
        <v>31</v>
      </c>
      <c r="AE19">
        <f>AC19+AD19</f>
        <v>98.5</v>
      </c>
      <c r="AG19" s="3">
        <f>(F19+H19+J19+O19+Y19+Z19+AB19)/(F$1+H$1+J$1+O$1+Y$1+Z$1+AB$1)</f>
        <v>0.94399999999999995</v>
      </c>
      <c r="AH19" s="3">
        <f>+(C19+K19+L19+N19+P19+T19+W19+AA19)/8*0.02</f>
        <v>0.93791666666666673</v>
      </c>
      <c r="AI19" s="3">
        <f>(+E19+I19+M19+X19)/(E$1+I$1+M$1+X$1)</f>
        <v>1.05</v>
      </c>
      <c r="AJ19" s="3">
        <f>(S19+AE19)/200</f>
        <v>0.99</v>
      </c>
      <c r="AK19" s="4">
        <f>(AG19*AG$1+AH19*AH$1+AI19*AI$1+AJ19*AJ$1)/0.8</f>
        <v>0.97259895833333332</v>
      </c>
    </row>
    <row r="20" spans="1:37">
      <c r="A20">
        <v>19952</v>
      </c>
      <c r="C20">
        <v>50</v>
      </c>
      <c r="E20">
        <v>10</v>
      </c>
      <c r="F20">
        <v>10</v>
      </c>
      <c r="H20">
        <v>98</v>
      </c>
      <c r="I20">
        <v>12</v>
      </c>
      <c r="J20">
        <v>10</v>
      </c>
      <c r="K20">
        <v>44</v>
      </c>
      <c r="L20">
        <v>50</v>
      </c>
      <c r="M20">
        <v>10</v>
      </c>
      <c r="N20">
        <v>32.5</v>
      </c>
      <c r="O20">
        <v>9</v>
      </c>
      <c r="P20">
        <v>50</v>
      </c>
      <c r="Q20">
        <v>67.5</v>
      </c>
      <c r="R20">
        <v>17.5</v>
      </c>
      <c r="S20">
        <f>Q20+R20</f>
        <v>85</v>
      </c>
      <c r="T20">
        <f>33+1/3</f>
        <v>33.333333333333336</v>
      </c>
      <c r="W20">
        <v>50</v>
      </c>
      <c r="X20">
        <v>10</v>
      </c>
      <c r="Y20">
        <v>10</v>
      </c>
      <c r="Z20">
        <v>4</v>
      </c>
      <c r="AB20">
        <v>94</v>
      </c>
      <c r="AC20">
        <v>65.25</v>
      </c>
      <c r="AD20">
        <v>24</v>
      </c>
      <c r="AE20">
        <f>AC20+AD20</f>
        <v>89.25</v>
      </c>
      <c r="AG20" s="3">
        <f>(F20+H20+J20+O20+Y20+Z20+AB20)/(F$1+H$1+J$1+O$1+Y$1+Z$1+AB$1)</f>
        <v>0.94</v>
      </c>
      <c r="AH20" s="3">
        <f>+(C20+K20+L20+N20+P20+T20+W20+AA20)/8*0.02</f>
        <v>0.77458333333333329</v>
      </c>
      <c r="AI20" s="3">
        <f>(+E20+I20+M20+X20)/(E$1+I$1+M$1+X$1)</f>
        <v>1.05</v>
      </c>
      <c r="AJ20" s="3">
        <f>(S20+AE20)/200</f>
        <v>0.87124999999999997</v>
      </c>
      <c r="AK20" s="4">
        <f>(AG20*AG$1+AH20*AH$1+AI20*AI$1+AJ20*AJ$1)/0.8</f>
        <v>0.87627604166666651</v>
      </c>
    </row>
    <row r="21" spans="1:37">
      <c r="A21">
        <v>20559</v>
      </c>
      <c r="C21">
        <v>50</v>
      </c>
      <c r="E21">
        <v>10</v>
      </c>
      <c r="F21">
        <v>10</v>
      </c>
      <c r="H21">
        <v>99</v>
      </c>
      <c r="I21">
        <v>12</v>
      </c>
      <c r="J21">
        <v>10</v>
      </c>
      <c r="K21">
        <v>42</v>
      </c>
      <c r="L21">
        <v>50</v>
      </c>
      <c r="M21">
        <v>10</v>
      </c>
      <c r="N21">
        <v>50</v>
      </c>
      <c r="O21">
        <v>6</v>
      </c>
      <c r="P21">
        <v>50</v>
      </c>
      <c r="Q21">
        <v>65</v>
      </c>
      <c r="R21">
        <v>15</v>
      </c>
      <c r="S21">
        <f>Q21+R21</f>
        <v>80</v>
      </c>
      <c r="T21">
        <f>43+1/3</f>
        <v>43.333333333333336</v>
      </c>
      <c r="W21">
        <v>50</v>
      </c>
      <c r="X21">
        <v>10</v>
      </c>
      <c r="Y21">
        <v>10</v>
      </c>
      <c r="Z21">
        <v>9</v>
      </c>
      <c r="AA21">
        <v>45</v>
      </c>
      <c r="AB21">
        <v>94</v>
      </c>
      <c r="AC21">
        <v>65.25</v>
      </c>
      <c r="AD21">
        <v>30</v>
      </c>
      <c r="AE21">
        <f>AC21+AD21</f>
        <v>95.25</v>
      </c>
      <c r="AG21" s="3">
        <f>(F21+H21+J21+O21+Y21+Z21+AB21)/(F$1+H$1+J$1+O$1+Y$1+Z$1+AB$1)</f>
        <v>0.95199999999999996</v>
      </c>
      <c r="AH21" s="3">
        <f>+(C21+K21+L21+N21+P21+T21+W21+AA21)/8*0.02</f>
        <v>0.95083333333333331</v>
      </c>
      <c r="AI21" s="3">
        <f>(+E21+I21+M21+X21)/(E$1+I$1+M$1+X$1)</f>
        <v>1.05</v>
      </c>
      <c r="AJ21" s="3">
        <f>(S21+AE21)/200</f>
        <v>0.87624999999999997</v>
      </c>
      <c r="AK21" s="4">
        <f>(AG21*AG$1+AH21*AH$1+AI21*AI$1+AJ21*AJ$1)/0.8</f>
        <v>0.93547916666666653</v>
      </c>
    </row>
    <row r="22" spans="1:37">
      <c r="A22">
        <v>23050</v>
      </c>
      <c r="C22">
        <v>50</v>
      </c>
      <c r="E22">
        <v>10</v>
      </c>
      <c r="F22">
        <v>10</v>
      </c>
      <c r="H22">
        <v>94</v>
      </c>
      <c r="I22">
        <v>12</v>
      </c>
      <c r="J22">
        <v>10</v>
      </c>
      <c r="K22">
        <v>38</v>
      </c>
      <c r="L22">
        <v>50</v>
      </c>
      <c r="M22">
        <v>10</v>
      </c>
      <c r="N22">
        <v>43</v>
      </c>
      <c r="O22">
        <v>7</v>
      </c>
      <c r="P22">
        <v>50</v>
      </c>
      <c r="Q22">
        <v>60</v>
      </c>
      <c r="R22">
        <v>19.5</v>
      </c>
      <c r="S22">
        <f>Q22+R22</f>
        <v>79.5</v>
      </c>
      <c r="T22">
        <v>30</v>
      </c>
      <c r="W22">
        <v>50</v>
      </c>
      <c r="X22">
        <v>10</v>
      </c>
      <c r="Y22">
        <v>10</v>
      </c>
      <c r="Z22">
        <v>8</v>
      </c>
      <c r="AA22">
        <v>38.5</v>
      </c>
      <c r="AB22">
        <v>98</v>
      </c>
      <c r="AC22">
        <v>65.25</v>
      </c>
      <c r="AD22">
        <v>24</v>
      </c>
      <c r="AE22">
        <f>AC22+AD22</f>
        <v>89.25</v>
      </c>
      <c r="AG22" s="3">
        <f>(F22+H22+J22+O22+Y22+Z22+AB22)/(F$1+H$1+J$1+O$1+Y$1+Z$1+AB$1)</f>
        <v>0.94799999999999995</v>
      </c>
      <c r="AH22" s="3">
        <f>+(C22+K22+L22+N22+P22+T22+W22+AA22)/8*0.02</f>
        <v>0.87375000000000003</v>
      </c>
      <c r="AI22" s="3">
        <f>(+E22+I22+M22+X22)/(E$1+I$1+M$1+X$1)</f>
        <v>1.05</v>
      </c>
      <c r="AJ22" s="3">
        <f>(S22+AE22)/200</f>
        <v>0.84375</v>
      </c>
      <c r="AK22" s="4">
        <f>(AG22*AG$1+AH22*AH$1+AI22*AI$1+AJ22*AJ$1)/0.8</f>
        <v>0.89845312499999996</v>
      </c>
    </row>
    <row r="23" spans="1:37">
      <c r="A23">
        <v>23240</v>
      </c>
      <c r="C23">
        <v>50</v>
      </c>
      <c r="E23">
        <v>10</v>
      </c>
      <c r="F23">
        <v>10</v>
      </c>
      <c r="H23">
        <v>99</v>
      </c>
      <c r="I23">
        <v>10</v>
      </c>
      <c r="J23">
        <v>10</v>
      </c>
      <c r="K23">
        <v>45.5</v>
      </c>
      <c r="L23">
        <v>50</v>
      </c>
      <c r="M23">
        <v>10</v>
      </c>
      <c r="N23">
        <v>50</v>
      </c>
      <c r="O23">
        <v>9</v>
      </c>
      <c r="P23">
        <v>50</v>
      </c>
      <c r="Q23">
        <v>62.5</v>
      </c>
      <c r="R23">
        <v>19.5</v>
      </c>
      <c r="S23">
        <f>Q23+R23</f>
        <v>82</v>
      </c>
      <c r="T23">
        <v>40</v>
      </c>
      <c r="W23">
        <v>50</v>
      </c>
      <c r="X23">
        <v>10</v>
      </c>
      <c r="Y23">
        <v>10</v>
      </c>
      <c r="Z23">
        <v>8</v>
      </c>
      <c r="AA23">
        <v>43.5</v>
      </c>
      <c r="AB23">
        <v>99</v>
      </c>
      <c r="AC23">
        <v>63</v>
      </c>
      <c r="AD23">
        <v>26</v>
      </c>
      <c r="AE23">
        <f>AC23+AD23</f>
        <v>89</v>
      </c>
      <c r="AG23" s="3">
        <f>(F23+H23+J23+O23+Y23+Z23+AB23)/(F$1+H$1+J$1+O$1+Y$1+Z$1+AB$1)</f>
        <v>0.98</v>
      </c>
      <c r="AH23" s="3">
        <f>+(C23+K23+L23+N23+P23+T23+W23+AA23)/8*0.02</f>
        <v>0.94750000000000001</v>
      </c>
      <c r="AI23" s="3">
        <f>(+E23+I23+M23+X23)/(E$1+I$1+M$1+X$1)</f>
        <v>1</v>
      </c>
      <c r="AJ23" s="3">
        <f>(S23+AE23)/200</f>
        <v>0.85499999999999998</v>
      </c>
      <c r="AK23" s="4">
        <f>(AG23*AG$1+AH23*AH$1+AI23*AI$1+AJ23*AJ$1)/0.8</f>
        <v>0.92546874999999995</v>
      </c>
    </row>
    <row r="24" spans="1:37">
      <c r="A24">
        <v>24437</v>
      </c>
      <c r="C24">
        <v>50</v>
      </c>
      <c r="E24">
        <v>10</v>
      </c>
      <c r="F24">
        <v>10</v>
      </c>
      <c r="H24">
        <v>100</v>
      </c>
      <c r="I24">
        <v>12</v>
      </c>
      <c r="J24">
        <v>10</v>
      </c>
      <c r="K24">
        <v>42</v>
      </c>
      <c r="L24">
        <v>50</v>
      </c>
      <c r="M24">
        <v>10</v>
      </c>
      <c r="N24">
        <v>29</v>
      </c>
      <c r="O24">
        <v>10</v>
      </c>
      <c r="P24">
        <v>50</v>
      </c>
      <c r="Q24">
        <v>57.5</v>
      </c>
      <c r="R24">
        <v>19</v>
      </c>
      <c r="S24">
        <f>Q24+R24</f>
        <v>76.5</v>
      </c>
      <c r="T24">
        <f>46+2/3</f>
        <v>46.666666666666664</v>
      </c>
      <c r="W24">
        <v>50</v>
      </c>
      <c r="X24">
        <v>10</v>
      </c>
      <c r="Y24">
        <v>10</v>
      </c>
      <c r="Z24">
        <v>8</v>
      </c>
      <c r="AA24">
        <v>34.5</v>
      </c>
      <c r="AB24">
        <v>90</v>
      </c>
      <c r="AC24">
        <v>63</v>
      </c>
      <c r="AD24">
        <v>24</v>
      </c>
      <c r="AE24">
        <f>AC24+AD24</f>
        <v>87</v>
      </c>
      <c r="AG24" s="3">
        <f>(F24+H24+J24+O24+Y24+Z24+AB24)/(F$1+H$1+J$1+O$1+Y$1+Z$1+AB$1)</f>
        <v>0.95199999999999996</v>
      </c>
      <c r="AH24" s="3">
        <f>+(C24+K24+L24+N24+P24+T24+W24+AA24)/8*0.02</f>
        <v>0.88041666666666674</v>
      </c>
      <c r="AI24" s="3">
        <f>(+E24+I24+M24+X24)/(E$1+I$1+M$1+X$1)</f>
        <v>1.05</v>
      </c>
      <c r="AJ24" s="3">
        <f>(S24+AE24)/200</f>
        <v>0.8175</v>
      </c>
      <c r="AK24" s="4">
        <f>(AG24*AG$1+AH24*AH$1+AI24*AI$1+AJ24*AJ$1)/0.8</f>
        <v>0.89144270833333328</v>
      </c>
    </row>
    <row r="25" spans="1:37">
      <c r="A25">
        <v>25052</v>
      </c>
      <c r="C25">
        <v>50</v>
      </c>
      <c r="E25">
        <v>10</v>
      </c>
      <c r="F25">
        <v>10</v>
      </c>
      <c r="H25">
        <v>86</v>
      </c>
      <c r="I25">
        <v>12</v>
      </c>
      <c r="K25">
        <v>39.5</v>
      </c>
      <c r="L25">
        <v>50</v>
      </c>
      <c r="M25">
        <v>0</v>
      </c>
      <c r="P25">
        <v>50</v>
      </c>
      <c r="Q25">
        <v>52.5</v>
      </c>
      <c r="R25">
        <v>10.5</v>
      </c>
      <c r="S25">
        <f>Q25+R25</f>
        <v>63</v>
      </c>
      <c r="T25">
        <f>33+1/3</f>
        <v>33.333333333333336</v>
      </c>
      <c r="W25">
        <v>50</v>
      </c>
      <c r="Y25">
        <v>10</v>
      </c>
      <c r="AA25">
        <v>31.5</v>
      </c>
      <c r="AB25">
        <v>93</v>
      </c>
      <c r="AC25">
        <v>54</v>
      </c>
      <c r="AD25">
        <v>28</v>
      </c>
      <c r="AE25">
        <f>AC25+AD25</f>
        <v>82</v>
      </c>
      <c r="AG25" s="3">
        <f>(F25+H25+J25+O25+Y25+Z25+AB25)/(F$1+H$1+J$1+O$1+Y$1+Z$1+AB$1)</f>
        <v>0.79600000000000004</v>
      </c>
      <c r="AH25" s="3">
        <f>+(C25+K25+L25+N25+P25+T25+W25+AA25)/8*0.02</f>
        <v>0.76083333333333347</v>
      </c>
      <c r="AI25" s="3">
        <f>(+E25+I25+M25+X25)/(E$1+I$1+M$1+X$1)</f>
        <v>0.55000000000000004</v>
      </c>
      <c r="AJ25" s="3">
        <f>(S25+AE25)/200</f>
        <v>0.72499999999999998</v>
      </c>
      <c r="AK25" s="4">
        <f>(AG25*AG$1+AH25*AH$1+AI25*AI$1+AJ25*AJ$1)/0.8</f>
        <v>0.72763541666666665</v>
      </c>
    </row>
    <row r="26" spans="1:37">
      <c r="A26">
        <v>27272</v>
      </c>
      <c r="C26">
        <v>50</v>
      </c>
      <c r="E26">
        <v>10</v>
      </c>
      <c r="F26">
        <v>10</v>
      </c>
      <c r="H26">
        <v>96</v>
      </c>
      <c r="I26">
        <v>12</v>
      </c>
      <c r="J26">
        <v>10</v>
      </c>
      <c r="K26">
        <v>41.5</v>
      </c>
      <c r="L26">
        <v>50</v>
      </c>
      <c r="M26">
        <v>10</v>
      </c>
      <c r="N26">
        <v>47.5</v>
      </c>
      <c r="O26">
        <v>7</v>
      </c>
      <c r="P26">
        <v>50</v>
      </c>
      <c r="Q26">
        <v>62.5</v>
      </c>
      <c r="R26">
        <v>16</v>
      </c>
      <c r="S26">
        <f>Q26+R26</f>
        <v>78.5</v>
      </c>
      <c r="T26">
        <v>30</v>
      </c>
      <c r="W26">
        <v>50</v>
      </c>
      <c r="X26">
        <v>10</v>
      </c>
      <c r="Y26">
        <v>10</v>
      </c>
      <c r="AA26">
        <v>46</v>
      </c>
      <c r="AB26">
        <v>98</v>
      </c>
      <c r="AC26">
        <v>63</v>
      </c>
      <c r="AD26">
        <v>23</v>
      </c>
      <c r="AE26">
        <f>AC26+AD26</f>
        <v>86</v>
      </c>
      <c r="AG26" s="3">
        <f>(F26+H26+J26+O26+Y26+Z26+AB26)/(F$1+H$1+J$1+O$1+Y$1+Z$1+AB$1)</f>
        <v>0.92400000000000004</v>
      </c>
      <c r="AH26" s="3">
        <f>+(C26+K26+L26+N26+P26+T26+W26+AA26)/8*0.02</f>
        <v>0.91249999999999998</v>
      </c>
      <c r="AI26" s="3">
        <f>(+E26+I26+M26+X26)/(E$1+I$1+M$1+X$1)</f>
        <v>1.05</v>
      </c>
      <c r="AJ26" s="3">
        <f>(S26+AE26)/200</f>
        <v>0.82250000000000001</v>
      </c>
      <c r="AK26" s="4">
        <f>(AG26*AG$1+AH26*AH$1+AI26*AI$1+AJ26*AJ$1)/0.8</f>
        <v>0.89809374999999991</v>
      </c>
    </row>
    <row r="27" spans="1:37">
      <c r="A27">
        <v>30191</v>
      </c>
      <c r="C27">
        <v>50</v>
      </c>
      <c r="E27">
        <v>10</v>
      </c>
      <c r="F27">
        <v>10</v>
      </c>
      <c r="H27">
        <v>100</v>
      </c>
      <c r="I27">
        <v>12</v>
      </c>
      <c r="J27">
        <v>10</v>
      </c>
      <c r="K27">
        <v>49</v>
      </c>
      <c r="L27">
        <v>50</v>
      </c>
      <c r="M27">
        <v>10</v>
      </c>
      <c r="N27">
        <v>43</v>
      </c>
      <c r="O27">
        <f>10+2</f>
        <v>12</v>
      </c>
      <c r="P27">
        <v>50</v>
      </c>
      <c r="Q27">
        <v>75</v>
      </c>
      <c r="R27">
        <v>20</v>
      </c>
      <c r="S27">
        <f>Q27+R27</f>
        <v>95</v>
      </c>
      <c r="T27">
        <v>50</v>
      </c>
      <c r="W27">
        <v>50</v>
      </c>
      <c r="X27">
        <v>10</v>
      </c>
      <c r="Y27">
        <v>10</v>
      </c>
      <c r="Z27">
        <v>10</v>
      </c>
      <c r="AA27">
        <v>44</v>
      </c>
      <c r="AB27">
        <v>91</v>
      </c>
      <c r="AC27">
        <v>60.75</v>
      </c>
      <c r="AD27">
        <v>31</v>
      </c>
      <c r="AE27">
        <f>AC27+AD27</f>
        <v>91.75</v>
      </c>
      <c r="AG27" s="3">
        <f>(F27+H27+J27+O27+Y27+Z27+AB27)/(F$1+H$1+J$1+O$1+Y$1+Z$1+AB$1)</f>
        <v>0.97199999999999998</v>
      </c>
      <c r="AH27" s="3">
        <f>+(C27+K27+L27+N27+P27+T27+W27+AA27)/8*0.02</f>
        <v>0.96499999999999997</v>
      </c>
      <c r="AI27" s="3">
        <f>(+E27+I27+M27+X27)/(E$1+I$1+M$1+X$1)</f>
        <v>1.05</v>
      </c>
      <c r="AJ27" s="3">
        <f>(S27+AE27)/200</f>
        <v>0.93374999999999997</v>
      </c>
      <c r="AK27" s="4">
        <f>(AG27*AG$1+AH27*AH$1+AI27*AI$1+AJ27*AJ$1)/0.8</f>
        <v>0.9652187499999999</v>
      </c>
    </row>
    <row r="28" spans="1:37">
      <c r="A28">
        <v>31640</v>
      </c>
      <c r="C28">
        <v>50</v>
      </c>
      <c r="E28">
        <v>10</v>
      </c>
      <c r="F28">
        <v>10</v>
      </c>
      <c r="H28">
        <v>99</v>
      </c>
      <c r="I28">
        <v>12</v>
      </c>
      <c r="J28">
        <v>10</v>
      </c>
      <c r="K28">
        <v>44</v>
      </c>
      <c r="L28">
        <v>50</v>
      </c>
      <c r="M28">
        <v>10</v>
      </c>
      <c r="N28">
        <v>50</v>
      </c>
      <c r="O28">
        <v>10</v>
      </c>
      <c r="P28">
        <v>50</v>
      </c>
      <c r="Q28">
        <v>60</v>
      </c>
      <c r="R28">
        <v>20</v>
      </c>
      <c r="S28">
        <f>Q28+R28</f>
        <v>80</v>
      </c>
      <c r="T28">
        <v>40</v>
      </c>
      <c r="W28">
        <v>50</v>
      </c>
      <c r="Y28">
        <v>10</v>
      </c>
      <c r="Z28">
        <v>8</v>
      </c>
      <c r="AA28">
        <v>41</v>
      </c>
      <c r="AB28">
        <v>95</v>
      </c>
      <c r="AC28">
        <v>60.75</v>
      </c>
      <c r="AD28">
        <v>30</v>
      </c>
      <c r="AE28">
        <f>AC28+AD28</f>
        <v>90.75</v>
      </c>
      <c r="AG28" s="3">
        <f>(F28+H28+J28+O28+Y28+Z28+AB28)/(F$1+H$1+J$1+O$1+Y$1+Z$1+AB$1)</f>
        <v>0.96799999999999997</v>
      </c>
      <c r="AH28" s="3">
        <f>+(C28+K28+L28+N28+P28+T28+W28+AA28)/8*0.02</f>
        <v>0.9375</v>
      </c>
      <c r="AI28" s="3">
        <f>(+E28+I28+M28+X28)/(E$1+I$1+M$1+X$1)</f>
        <v>0.8</v>
      </c>
      <c r="AJ28" s="3">
        <f>(S28+AE28)/200</f>
        <v>0.85375000000000001</v>
      </c>
      <c r="AK28" s="4">
        <f>(AG28*AG$1+AH28*AH$1+AI28*AI$1+AJ28*AJ$1)/0.8</f>
        <v>0.894625</v>
      </c>
    </row>
    <row r="29" spans="1:37">
      <c r="A29">
        <v>31985</v>
      </c>
      <c r="C29">
        <v>50</v>
      </c>
      <c r="E29">
        <v>10</v>
      </c>
      <c r="F29">
        <v>10</v>
      </c>
      <c r="H29">
        <v>98</v>
      </c>
      <c r="I29">
        <v>12</v>
      </c>
      <c r="K29">
        <v>33</v>
      </c>
      <c r="L29">
        <v>50</v>
      </c>
      <c r="M29">
        <v>10</v>
      </c>
      <c r="N29">
        <v>50</v>
      </c>
      <c r="P29">
        <v>50</v>
      </c>
      <c r="Q29">
        <v>65</v>
      </c>
      <c r="R29">
        <v>15</v>
      </c>
      <c r="S29">
        <f>Q29+R29</f>
        <v>80</v>
      </c>
      <c r="T29">
        <f>36+2/3</f>
        <v>36.666666666666664</v>
      </c>
      <c r="W29">
        <v>50</v>
      </c>
      <c r="AA29">
        <v>29</v>
      </c>
      <c r="AB29">
        <v>90</v>
      </c>
      <c r="AC29">
        <v>49.5</v>
      </c>
      <c r="AD29">
        <v>15</v>
      </c>
      <c r="AE29">
        <f>AC29+AD29</f>
        <v>64.5</v>
      </c>
      <c r="AG29" s="3">
        <f>(F29+H29+J29+O29+Y29+Z29+AB29)/(F$1+H$1+J$1+O$1+Y$1+Z$1+AB$1)</f>
        <v>0.79200000000000004</v>
      </c>
      <c r="AH29" s="3">
        <f>+(C29+K29+L29+N29+P29+T29+W29+AA29)/8*0.02</f>
        <v>0.8716666666666667</v>
      </c>
      <c r="AI29" s="3">
        <f>(+E29+I29+M29+X29)/(E$1+I$1+M$1+X$1)</f>
        <v>0.8</v>
      </c>
      <c r="AJ29" s="3">
        <f>(S29+AE29)/200</f>
        <v>0.72250000000000003</v>
      </c>
      <c r="AK29" s="4">
        <f>(AG29*AG$1+AH29*AH$1+AI29*AI$1+AJ29*AJ$1)/0.8</f>
        <v>0.79183333333333328</v>
      </c>
    </row>
    <row r="30" spans="1:37">
      <c r="A30">
        <v>32496</v>
      </c>
      <c r="C30">
        <v>50</v>
      </c>
      <c r="E30">
        <v>10</v>
      </c>
      <c r="F30">
        <v>10</v>
      </c>
      <c r="H30">
        <v>92</v>
      </c>
      <c r="I30">
        <v>12</v>
      </c>
      <c r="J30">
        <v>10</v>
      </c>
      <c r="K30">
        <v>42</v>
      </c>
      <c r="L30">
        <v>50</v>
      </c>
      <c r="M30">
        <v>10</v>
      </c>
      <c r="N30">
        <v>37</v>
      </c>
      <c r="O30">
        <v>8</v>
      </c>
      <c r="P30">
        <v>50</v>
      </c>
      <c r="Q30">
        <v>57.5</v>
      </c>
      <c r="R30">
        <v>15.5</v>
      </c>
      <c r="S30">
        <f>Q30+R30</f>
        <v>73</v>
      </c>
      <c r="T30">
        <v>30</v>
      </c>
      <c r="W30">
        <v>50</v>
      </c>
      <c r="X30">
        <v>10</v>
      </c>
      <c r="Y30">
        <v>10</v>
      </c>
      <c r="AA30">
        <v>35</v>
      </c>
      <c r="AB30">
        <v>96</v>
      </c>
      <c r="AC30">
        <v>54</v>
      </c>
      <c r="AD30">
        <v>21</v>
      </c>
      <c r="AE30">
        <f>AC30+AD30</f>
        <v>75</v>
      </c>
      <c r="AG30" s="3">
        <f>(F30+H30+J30+O30+Y30+Z30+AB30)/(F$1+H$1+J$1+O$1+Y$1+Z$1+AB$1)</f>
        <v>0.90400000000000003</v>
      </c>
      <c r="AH30" s="3">
        <f>+(C30+K30+L30+N30+P30+T30+W30+AA30)/8*0.02</f>
        <v>0.86</v>
      </c>
      <c r="AI30" s="3">
        <f>(+E30+I30+M30+X30)/(E$1+I$1+M$1+X$1)</f>
        <v>1.05</v>
      </c>
      <c r="AJ30" s="3">
        <f>(S30+AE30)/200</f>
        <v>0.74</v>
      </c>
      <c r="AK30" s="4">
        <f>(AG30*AG$1+AH30*AH$1+AI30*AI$1+AJ30*AJ$1)/0.8</f>
        <v>0.84699999999999998</v>
      </c>
    </row>
    <row r="31" spans="1:37">
      <c r="A31">
        <v>32915</v>
      </c>
      <c r="C31">
        <v>50</v>
      </c>
      <c r="E31">
        <v>10</v>
      </c>
      <c r="F31">
        <v>10</v>
      </c>
      <c r="H31">
        <v>90</v>
      </c>
      <c r="I31">
        <v>12</v>
      </c>
      <c r="J31">
        <v>10</v>
      </c>
      <c r="K31">
        <v>44</v>
      </c>
      <c r="L31">
        <v>50</v>
      </c>
      <c r="M31">
        <v>10</v>
      </c>
      <c r="N31">
        <v>43</v>
      </c>
      <c r="O31">
        <v>8</v>
      </c>
      <c r="P31">
        <v>50</v>
      </c>
      <c r="Q31">
        <v>60</v>
      </c>
      <c r="R31">
        <v>14.5</v>
      </c>
      <c r="S31">
        <f>Q31+R31</f>
        <v>74.5</v>
      </c>
      <c r="T31">
        <f>36+2/3</f>
        <v>36.666666666666664</v>
      </c>
      <c r="W31">
        <v>50</v>
      </c>
      <c r="X31">
        <v>10</v>
      </c>
      <c r="Y31">
        <v>10</v>
      </c>
      <c r="Z31">
        <v>8</v>
      </c>
      <c r="AA31">
        <v>39</v>
      </c>
      <c r="AB31">
        <v>84</v>
      </c>
      <c r="AC31">
        <v>56.25</v>
      </c>
      <c r="AD31">
        <v>21</v>
      </c>
      <c r="AE31">
        <f>AC31+AD31</f>
        <v>77.25</v>
      </c>
      <c r="AG31" s="3">
        <f>(F31+H31+J31+O31+Y31+Z31+AB31)/(F$1+H$1+J$1+O$1+Y$1+Z$1+AB$1)</f>
        <v>0.88</v>
      </c>
      <c r="AH31" s="3">
        <f>+(C31+K31+L31+N31+P31+T31+W31+AA31)/8*0.02</f>
        <v>0.90666666666666673</v>
      </c>
      <c r="AI31" s="3">
        <f>(+E31+I31+M31+X31)/(E$1+I$1+M$1+X$1)</f>
        <v>1.05</v>
      </c>
      <c r="AJ31" s="3">
        <f>(S31+AE31)/200</f>
        <v>0.75875000000000004</v>
      </c>
      <c r="AK31" s="4">
        <f>(AG31*AG$1+AH31*AH$1+AI31*AI$1+AJ31*AJ$1)/0.8</f>
        <v>0.86411458333333324</v>
      </c>
    </row>
    <row r="32" spans="1:37">
      <c r="A32">
        <v>42570</v>
      </c>
      <c r="C32">
        <v>50</v>
      </c>
      <c r="E32">
        <v>10</v>
      </c>
      <c r="F32">
        <v>10</v>
      </c>
      <c r="H32">
        <v>94</v>
      </c>
      <c r="I32">
        <v>12</v>
      </c>
      <c r="J32">
        <v>10</v>
      </c>
      <c r="K32">
        <v>41.5</v>
      </c>
      <c r="L32">
        <v>50</v>
      </c>
      <c r="M32">
        <v>10</v>
      </c>
      <c r="N32">
        <v>39.5</v>
      </c>
      <c r="O32">
        <v>9</v>
      </c>
      <c r="P32">
        <v>50</v>
      </c>
      <c r="Q32">
        <v>62.5</v>
      </c>
      <c r="R32">
        <v>16.5</v>
      </c>
      <c r="S32">
        <f>Q32+R32</f>
        <v>79</v>
      </c>
      <c r="T32">
        <f>33+1/3</f>
        <v>33.333333333333336</v>
      </c>
      <c r="W32">
        <v>50</v>
      </c>
      <c r="X32">
        <v>10</v>
      </c>
      <c r="Y32">
        <v>10</v>
      </c>
      <c r="Z32">
        <v>8</v>
      </c>
      <c r="AA32">
        <v>39</v>
      </c>
      <c r="AB32">
        <v>90</v>
      </c>
      <c r="AC32">
        <v>69.75</v>
      </c>
      <c r="AD32">
        <v>13</v>
      </c>
      <c r="AE32">
        <f>AC32+AD32</f>
        <v>82.75</v>
      </c>
      <c r="AG32" s="3">
        <f>(F32+H32+J32+O32+Y32+Z32+AB32)/(F$1+H$1+J$1+O$1+Y$1+Z$1+AB$1)</f>
        <v>0.92400000000000004</v>
      </c>
      <c r="AH32" s="3">
        <f>+(C32+K32+L32+N32+P32+T32+W32+AA32)/8*0.02</f>
        <v>0.8833333333333333</v>
      </c>
      <c r="AI32" s="3">
        <f>(+E32+I32+M32+X32)/(E$1+I$1+M$1+X$1)</f>
        <v>1.05</v>
      </c>
      <c r="AJ32" s="3">
        <f>(S32+AE32)/200</f>
        <v>0.80874999999999997</v>
      </c>
      <c r="AK32" s="4">
        <f>(AG32*AG$1+AH32*AH$1+AI32*AI$1+AJ32*AJ$1)/0.8</f>
        <v>0.88382291666666668</v>
      </c>
    </row>
    <row r="33" spans="1:37">
      <c r="A33">
        <v>44444</v>
      </c>
      <c r="C33">
        <v>50</v>
      </c>
      <c r="E33">
        <v>10</v>
      </c>
      <c r="F33">
        <v>10</v>
      </c>
      <c r="H33">
        <v>43</v>
      </c>
      <c r="I33">
        <v>0</v>
      </c>
      <c r="J33">
        <v>10</v>
      </c>
      <c r="K33">
        <v>36.5</v>
      </c>
      <c r="L33">
        <v>50</v>
      </c>
      <c r="M33">
        <v>10</v>
      </c>
      <c r="N33">
        <v>43</v>
      </c>
      <c r="O33">
        <v>8</v>
      </c>
      <c r="P33">
        <v>50</v>
      </c>
      <c r="Q33">
        <v>62.5</v>
      </c>
      <c r="R33">
        <v>11</v>
      </c>
      <c r="S33">
        <f>Q33+R33</f>
        <v>73.5</v>
      </c>
      <c r="T33">
        <f>43+1/3</f>
        <v>43.333333333333336</v>
      </c>
      <c r="Z33">
        <v>10</v>
      </c>
      <c r="AA33">
        <v>28.5</v>
      </c>
      <c r="AC33">
        <v>45</v>
      </c>
      <c r="AD33">
        <v>13</v>
      </c>
      <c r="AE33">
        <f>AC33+AD33</f>
        <v>58</v>
      </c>
      <c r="AG33" s="3">
        <f>(F33+H33+J33+O33+Y33+Z33+AB33)/(F$1+H$1+J$1+O$1+Y$1+Z$1+AB$1)</f>
        <v>0.32400000000000001</v>
      </c>
      <c r="AH33" s="3">
        <f>+(C33+K33+L33+N33+P33+T33+W33+AA33)/8*0.02</f>
        <v>0.7533333333333333</v>
      </c>
      <c r="AI33" s="3">
        <f>(+E33+I33+M33+X33)/(E$1+I$1+M$1+X$1)</f>
        <v>0.5</v>
      </c>
      <c r="AJ33" s="3">
        <f>(S33+AE33)/200</f>
        <v>0.65749999999999997</v>
      </c>
      <c r="AK33" s="4">
        <f>(AG33*AG$1+AH33*AH$1+AI33*AI$1+AJ33*AJ$1)/0.8</f>
        <v>0.6052291666666666</v>
      </c>
    </row>
    <row r="34" spans="1:37">
      <c r="A34">
        <v>51096</v>
      </c>
      <c r="C34">
        <v>50</v>
      </c>
      <c r="E34">
        <v>10</v>
      </c>
      <c r="F34">
        <v>10</v>
      </c>
      <c r="H34">
        <v>98</v>
      </c>
      <c r="I34">
        <v>12</v>
      </c>
      <c r="J34">
        <v>10</v>
      </c>
      <c r="K34">
        <v>48</v>
      </c>
      <c r="L34">
        <v>50</v>
      </c>
      <c r="M34">
        <v>10</v>
      </c>
      <c r="N34">
        <v>39.5</v>
      </c>
      <c r="O34">
        <v>9</v>
      </c>
      <c r="P34">
        <v>50</v>
      </c>
      <c r="Q34">
        <v>65</v>
      </c>
      <c r="R34">
        <v>19</v>
      </c>
      <c r="S34">
        <f>Q34+R34</f>
        <v>84</v>
      </c>
      <c r="T34">
        <v>50</v>
      </c>
      <c r="W34">
        <v>50</v>
      </c>
      <c r="X34">
        <v>10</v>
      </c>
      <c r="Y34">
        <v>10</v>
      </c>
      <c r="Z34">
        <v>8</v>
      </c>
      <c r="AA34">
        <v>42</v>
      </c>
      <c r="AB34">
        <v>97</v>
      </c>
      <c r="AC34">
        <v>63</v>
      </c>
      <c r="AD34">
        <v>29</v>
      </c>
      <c r="AE34">
        <f>AC34+AD34</f>
        <v>92</v>
      </c>
      <c r="AG34" s="3">
        <f>(F34+H34+J34+O34+Y34+Z34+AB34)/(F$1+H$1+J$1+O$1+Y$1+Z$1+AB$1)</f>
        <v>0.96799999999999997</v>
      </c>
      <c r="AH34" s="3">
        <f>+(C34+K34+L34+N34+P34+T34+W34+AA34)/8*0.02</f>
        <v>0.94874999999999998</v>
      </c>
      <c r="AI34" s="3">
        <f>(+E34+I34+M34+X34)/(E$1+I$1+M$1+X$1)</f>
        <v>1.05</v>
      </c>
      <c r="AJ34" s="3">
        <f>(S34+AE34)/200</f>
        <v>0.88</v>
      </c>
      <c r="AK34" s="4">
        <f>(AG34*AG$1+AH34*AH$1+AI34*AI$1+AJ34*AJ$1)/0.8</f>
        <v>0.93923437499999995</v>
      </c>
    </row>
    <row r="35" spans="1:37">
      <c r="A35">
        <v>55890</v>
      </c>
      <c r="C35">
        <v>50</v>
      </c>
      <c r="E35">
        <v>10</v>
      </c>
      <c r="F35">
        <v>10</v>
      </c>
      <c r="H35">
        <v>100</v>
      </c>
      <c r="I35">
        <v>12</v>
      </c>
      <c r="J35">
        <v>10</v>
      </c>
      <c r="K35">
        <v>36</v>
      </c>
      <c r="L35">
        <v>50</v>
      </c>
      <c r="M35">
        <v>10</v>
      </c>
      <c r="N35">
        <v>46.5</v>
      </c>
      <c r="O35">
        <v>9</v>
      </c>
      <c r="P35">
        <v>50</v>
      </c>
      <c r="Q35">
        <v>55</v>
      </c>
      <c r="R35">
        <v>13.5</v>
      </c>
      <c r="S35">
        <f>Q35+R35</f>
        <v>68.5</v>
      </c>
      <c r="T35">
        <v>30</v>
      </c>
      <c r="W35">
        <v>50</v>
      </c>
      <c r="X35">
        <v>10</v>
      </c>
      <c r="Y35">
        <v>10</v>
      </c>
      <c r="AA35">
        <v>40.5</v>
      </c>
      <c r="AB35">
        <v>88</v>
      </c>
      <c r="AC35">
        <v>58.5</v>
      </c>
      <c r="AD35">
        <v>16</v>
      </c>
      <c r="AE35">
        <f>AC35+AD35</f>
        <v>74.5</v>
      </c>
      <c r="AG35" s="3">
        <f>(F35+H35+J35+O35+Y35+Z35+AB35)/(F$1+H$1+J$1+O$1+Y$1+Z$1+AB$1)</f>
        <v>0.90800000000000003</v>
      </c>
      <c r="AH35" s="3">
        <f>+(C35+K35+L35+N35+P35+T35+W35+AA35)/8*0.02</f>
        <v>0.88250000000000006</v>
      </c>
      <c r="AI35" s="3">
        <f>(+E35+I35+M35+X35)/(E$1+I$1+M$1+X$1)</f>
        <v>1.05</v>
      </c>
      <c r="AJ35" s="3">
        <f>(S35+AE35)/200</f>
        <v>0.71499999999999997</v>
      </c>
      <c r="AK35" s="4">
        <f>(AG35*AG$1+AH35*AH$1+AI35*AI$1+AJ35*AJ$1)/0.8</f>
        <v>0.84540625000000003</v>
      </c>
    </row>
    <row r="36" spans="1:37">
      <c r="A36">
        <v>56560</v>
      </c>
      <c r="C36">
        <v>50</v>
      </c>
      <c r="E36">
        <v>10</v>
      </c>
      <c r="F36">
        <v>10</v>
      </c>
      <c r="H36">
        <v>95</v>
      </c>
      <c r="I36">
        <v>12</v>
      </c>
      <c r="K36">
        <v>29.5</v>
      </c>
      <c r="L36">
        <v>50</v>
      </c>
      <c r="M36">
        <v>10</v>
      </c>
      <c r="N36">
        <v>39.5</v>
      </c>
      <c r="O36">
        <v>8</v>
      </c>
      <c r="P36">
        <v>50</v>
      </c>
      <c r="Q36">
        <v>57.5</v>
      </c>
      <c r="R36">
        <v>18.5</v>
      </c>
      <c r="S36">
        <f>Q36+R36</f>
        <v>76</v>
      </c>
      <c r="T36">
        <f>36+2/3</f>
        <v>36.666666666666664</v>
      </c>
      <c r="W36">
        <v>50</v>
      </c>
      <c r="Y36">
        <v>10</v>
      </c>
      <c r="Z36">
        <v>8</v>
      </c>
      <c r="AA36">
        <v>26.5</v>
      </c>
      <c r="AB36">
        <v>92</v>
      </c>
      <c r="AC36">
        <v>60.75</v>
      </c>
      <c r="AD36">
        <v>23</v>
      </c>
      <c r="AE36">
        <f>AC36+AD36</f>
        <v>83.75</v>
      </c>
      <c r="AG36" s="3">
        <f>(F36+H36+J36+O36+Y36+Z36+AB36)/(F$1+H$1+J$1+O$1+Y$1+Z$1+AB$1)</f>
        <v>0.89200000000000002</v>
      </c>
      <c r="AH36" s="3">
        <f>+(C36+K36+L36+N36+P36+T36+W36+AA36)/8*0.02</f>
        <v>0.83041666666666658</v>
      </c>
      <c r="AI36" s="3">
        <f>(+E36+I36+M36+X36)/(E$1+I$1+M$1+X$1)</f>
        <v>0.8</v>
      </c>
      <c r="AJ36" s="3">
        <f>(S36+AE36)/200</f>
        <v>0.79874999999999996</v>
      </c>
      <c r="AK36" s="4">
        <f>(AG36*AG$1+AH36*AH$1+AI36*AI$1+AJ36*AJ$1)/0.8</f>
        <v>0.82628645833333314</v>
      </c>
    </row>
    <row r="37" spans="1:37">
      <c r="A37">
        <v>60564</v>
      </c>
      <c r="C37">
        <v>50</v>
      </c>
      <c r="E37">
        <v>0</v>
      </c>
      <c r="F37">
        <v>10</v>
      </c>
      <c r="H37">
        <v>96</v>
      </c>
      <c r="I37">
        <v>12</v>
      </c>
      <c r="J37">
        <v>10</v>
      </c>
      <c r="K37">
        <v>36</v>
      </c>
      <c r="L37">
        <v>50</v>
      </c>
      <c r="M37">
        <v>10</v>
      </c>
      <c r="N37">
        <v>36</v>
      </c>
      <c r="P37">
        <v>50</v>
      </c>
      <c r="Q37">
        <v>52.5</v>
      </c>
      <c r="R37">
        <v>18</v>
      </c>
      <c r="S37">
        <f>Q37+R37</f>
        <v>70.5</v>
      </c>
      <c r="T37">
        <v>20</v>
      </c>
      <c r="W37">
        <v>50</v>
      </c>
      <c r="Z37">
        <v>3</v>
      </c>
      <c r="AA37">
        <v>31.5</v>
      </c>
      <c r="AC37">
        <v>49.5</v>
      </c>
      <c r="AD37">
        <v>11</v>
      </c>
      <c r="AE37">
        <f>AC37+AD37</f>
        <v>60.5</v>
      </c>
      <c r="AG37" s="3">
        <f>(F37+H37+J37+O37+Y37+Z37+AB37)/(F$1+H$1+J$1+O$1+Y$1+Z$1+AB$1)</f>
        <v>0.47599999999999998</v>
      </c>
      <c r="AH37" s="3">
        <f>+(C37+K37+L37+N37+P37+T37+W37+AA37)/8*0.02</f>
        <v>0.80874999999999997</v>
      </c>
      <c r="AI37" s="3">
        <f>(+E37+I37+M37+X37)/(E$1+I$1+M$1+X$1)</f>
        <v>0.55000000000000004</v>
      </c>
      <c r="AJ37" s="3">
        <f>(S37+AE37)/200</f>
        <v>0.65500000000000003</v>
      </c>
      <c r="AK37" s="4">
        <f>(AG37*AG$1+AH37*AH$1+AI37*AI$1+AJ37*AJ$1)/0.8</f>
        <v>0.65635937499999986</v>
      </c>
    </row>
    <row r="38" spans="1:37">
      <c r="A38">
        <v>61660</v>
      </c>
      <c r="C38">
        <v>50</v>
      </c>
      <c r="E38">
        <v>10</v>
      </c>
      <c r="F38">
        <v>10</v>
      </c>
      <c r="H38">
        <v>100</v>
      </c>
      <c r="I38">
        <v>12</v>
      </c>
      <c r="J38">
        <v>10</v>
      </c>
      <c r="K38">
        <v>38.5</v>
      </c>
      <c r="L38">
        <v>50</v>
      </c>
      <c r="M38">
        <v>10</v>
      </c>
      <c r="N38">
        <v>36</v>
      </c>
      <c r="O38">
        <f>4+2</f>
        <v>6</v>
      </c>
      <c r="P38">
        <v>50</v>
      </c>
      <c r="Q38">
        <v>52.5</v>
      </c>
      <c r="R38">
        <v>22</v>
      </c>
      <c r="S38">
        <f>Q38+R38</f>
        <v>74.5</v>
      </c>
      <c r="T38">
        <f>26+2/3</f>
        <v>26.666666666666668</v>
      </c>
      <c r="W38">
        <v>50</v>
      </c>
      <c r="X38">
        <v>10</v>
      </c>
      <c r="Y38">
        <v>10</v>
      </c>
      <c r="Z38">
        <v>8</v>
      </c>
      <c r="AA38">
        <v>41</v>
      </c>
      <c r="AB38">
        <v>94</v>
      </c>
      <c r="AC38">
        <v>49.5</v>
      </c>
      <c r="AD38">
        <v>18</v>
      </c>
      <c r="AE38">
        <f>AC38+AD38</f>
        <v>67.5</v>
      </c>
      <c r="AG38" s="3">
        <f>(F38+H38+J38+O38+Y38+Z38+AB38)/(F$1+H$1+J$1+O$1+Y$1+Z$1+AB$1)</f>
        <v>0.95199999999999996</v>
      </c>
      <c r="AH38" s="3">
        <f>+(C38+K38+L38+N38+P38+T38+W38+AA38)/8*0.02</f>
        <v>0.8554166666666666</v>
      </c>
      <c r="AI38" s="3">
        <f>(+E38+I38+M38+X38)/(E$1+I$1+M$1+X$1)</f>
        <v>1.05</v>
      </c>
      <c r="AJ38" s="3">
        <f>(S38+AE38)/200</f>
        <v>0.71</v>
      </c>
      <c r="AK38" s="4">
        <f>(AG38*AG$1+AH38*AH$1+AI38*AI$1+AJ38*AJ$1)/0.8</f>
        <v>0.84331770833333319</v>
      </c>
    </row>
    <row r="39" spans="1:37">
      <c r="A39">
        <v>63974</v>
      </c>
      <c r="C39">
        <v>50</v>
      </c>
      <c r="E39">
        <v>10</v>
      </c>
      <c r="F39">
        <v>10</v>
      </c>
      <c r="H39">
        <v>95</v>
      </c>
      <c r="I39">
        <v>12</v>
      </c>
      <c r="J39">
        <v>10</v>
      </c>
      <c r="K39">
        <v>48</v>
      </c>
      <c r="L39">
        <v>50</v>
      </c>
      <c r="M39">
        <v>10</v>
      </c>
      <c r="N39">
        <v>46.5</v>
      </c>
      <c r="O39">
        <f>9+2</f>
        <v>11</v>
      </c>
      <c r="P39">
        <v>50</v>
      </c>
      <c r="Q39">
        <v>72.5</v>
      </c>
      <c r="R39">
        <v>20.5</v>
      </c>
      <c r="S39">
        <f>Q39+R39</f>
        <v>93</v>
      </c>
      <c r="T39">
        <f>46+2/3</f>
        <v>46.666666666666664</v>
      </c>
      <c r="W39">
        <v>50</v>
      </c>
      <c r="X39">
        <v>10</v>
      </c>
      <c r="Y39">
        <v>10</v>
      </c>
      <c r="Z39">
        <v>8.5</v>
      </c>
      <c r="AA39">
        <v>45</v>
      </c>
      <c r="AB39">
        <v>100</v>
      </c>
      <c r="AC39">
        <v>69.75</v>
      </c>
      <c r="AD39">
        <v>31</v>
      </c>
      <c r="AE39">
        <f>AC39+AD39</f>
        <v>100.75</v>
      </c>
      <c r="AG39" s="3">
        <f>(F39+H39+J39+O39+Y39+Z39+AB39)/(F$1+H$1+J$1+O$1+Y$1+Z$1+AB$1)</f>
        <v>0.97799999999999998</v>
      </c>
      <c r="AH39" s="3">
        <f>+(C39+K39+L39+N39+P39+T39+W39+AA39)/8*0.02</f>
        <v>0.9654166666666667</v>
      </c>
      <c r="AI39" s="3">
        <f>(+E39+I39+M39+X39)/(E$1+I$1+M$1+X$1)</f>
        <v>1.05</v>
      </c>
      <c r="AJ39" s="3">
        <f>(S39+AE39)/200</f>
        <v>0.96875</v>
      </c>
      <c r="AK39" s="4">
        <f>(AG39*AG$1+AH39*AH$1+AI39*AI$1+AJ39*AJ$1)/0.8</f>
        <v>0.97959895833333333</v>
      </c>
    </row>
    <row r="40" spans="1:37">
      <c r="A40">
        <v>64209</v>
      </c>
      <c r="C40">
        <v>50</v>
      </c>
      <c r="E40">
        <v>10</v>
      </c>
      <c r="F40">
        <v>10</v>
      </c>
      <c r="H40">
        <v>97</v>
      </c>
      <c r="I40">
        <v>10</v>
      </c>
      <c r="J40">
        <v>10</v>
      </c>
      <c r="K40">
        <v>39.5</v>
      </c>
      <c r="L40">
        <v>50</v>
      </c>
      <c r="M40">
        <v>10</v>
      </c>
      <c r="N40">
        <v>46.5</v>
      </c>
      <c r="O40">
        <v>10</v>
      </c>
      <c r="P40">
        <v>50</v>
      </c>
      <c r="Q40">
        <v>72.5</v>
      </c>
      <c r="R40">
        <v>14.5</v>
      </c>
      <c r="S40">
        <f>Q40+R40</f>
        <v>87</v>
      </c>
      <c r="T40">
        <v>40</v>
      </c>
      <c r="W40">
        <v>50</v>
      </c>
      <c r="X40">
        <v>10</v>
      </c>
      <c r="Y40">
        <v>10</v>
      </c>
      <c r="Z40">
        <v>8</v>
      </c>
      <c r="AA40">
        <v>44</v>
      </c>
      <c r="AB40">
        <v>92</v>
      </c>
      <c r="AC40">
        <v>69.75</v>
      </c>
      <c r="AD40">
        <v>31</v>
      </c>
      <c r="AE40">
        <f>AC40+AD40</f>
        <v>100.75</v>
      </c>
      <c r="AG40" s="3">
        <f>(F40+H40+J40+O40+Y40+Z40+AB40)/(F$1+H$1+J$1+O$1+Y$1+Z$1+AB$1)</f>
        <v>0.94799999999999995</v>
      </c>
      <c r="AH40" s="3">
        <f>+(C40+K40+L40+N40+P40+T40+W40+AA40)/8*0.02</f>
        <v>0.92500000000000004</v>
      </c>
      <c r="AI40" s="3">
        <f>(+E40+I40+M40+X40)/(E$1+I$1+M$1+X$1)</f>
        <v>1</v>
      </c>
      <c r="AJ40" s="3">
        <f>(S40+AE40)/200</f>
        <v>0.93874999999999997</v>
      </c>
      <c r="AK40" s="4">
        <f>(AG40*AG$1+AH40*AH$1+AI40*AI$1+AJ40*AJ$1)/0.8</f>
        <v>0.94384374999999987</v>
      </c>
    </row>
    <row r="41" spans="1:37">
      <c r="A41">
        <v>64540</v>
      </c>
      <c r="C41">
        <v>50</v>
      </c>
      <c r="E41">
        <v>10</v>
      </c>
      <c r="F41">
        <v>10</v>
      </c>
      <c r="H41">
        <v>100</v>
      </c>
      <c r="I41">
        <v>12</v>
      </c>
      <c r="J41">
        <v>10</v>
      </c>
      <c r="K41">
        <v>33</v>
      </c>
      <c r="L41">
        <v>50</v>
      </c>
      <c r="M41">
        <v>10</v>
      </c>
      <c r="N41">
        <v>39.5</v>
      </c>
      <c r="O41">
        <f>9+2</f>
        <v>11</v>
      </c>
      <c r="P41">
        <v>50</v>
      </c>
      <c r="Q41">
        <v>52.5</v>
      </c>
      <c r="R41">
        <v>16.5</v>
      </c>
      <c r="S41">
        <f>Q41+R41</f>
        <v>69</v>
      </c>
      <c r="T41">
        <f>23+1/3</f>
        <v>23.333333333333332</v>
      </c>
      <c r="W41">
        <v>50</v>
      </c>
      <c r="Y41">
        <v>10</v>
      </c>
      <c r="Z41">
        <v>8</v>
      </c>
      <c r="AA41">
        <v>38</v>
      </c>
      <c r="AB41">
        <v>95</v>
      </c>
      <c r="AC41">
        <v>42.75</v>
      </c>
      <c r="AD41">
        <v>18</v>
      </c>
      <c r="AE41">
        <f>AC41+AD41</f>
        <v>60.75</v>
      </c>
      <c r="AG41" s="3">
        <f>(F41+H41+J41+O41+Y41+Z41+AB41)/(F$1+H$1+J$1+O$1+Y$1+Z$1+AB$1)</f>
        <v>0.97599999999999998</v>
      </c>
      <c r="AH41" s="3">
        <f>+(C41+K41+L41+N41+P41+T41+W41+AA41)/8*0.02</f>
        <v>0.83458333333333345</v>
      </c>
      <c r="AI41" s="3">
        <f>(+E41+I41+M41+X41)/(E$1+I$1+M$1+X$1)</f>
        <v>0.8</v>
      </c>
      <c r="AJ41" s="3">
        <f>(S41+AE41)/200</f>
        <v>0.64875000000000005</v>
      </c>
      <c r="AK41" s="4">
        <f>(AG41*AG$1+AH41*AH$1+AI41*AI$1+AJ41*AJ$1)/0.8</f>
        <v>0.78708854166666675</v>
      </c>
    </row>
    <row r="42" spans="1:37">
      <c r="A42">
        <v>71895</v>
      </c>
      <c r="C42">
        <v>50</v>
      </c>
      <c r="E42">
        <v>10</v>
      </c>
      <c r="F42">
        <v>10</v>
      </c>
      <c r="H42">
        <v>96</v>
      </c>
      <c r="I42">
        <v>12</v>
      </c>
      <c r="K42">
        <v>50</v>
      </c>
      <c r="L42">
        <v>50</v>
      </c>
      <c r="M42">
        <v>10</v>
      </c>
      <c r="N42">
        <v>50</v>
      </c>
      <c r="O42">
        <v>9</v>
      </c>
      <c r="P42">
        <v>50</v>
      </c>
      <c r="Q42">
        <v>77.5</v>
      </c>
      <c r="R42">
        <v>16.5</v>
      </c>
      <c r="S42">
        <f>Q42+R42</f>
        <v>94</v>
      </c>
      <c r="T42">
        <v>40</v>
      </c>
      <c r="W42">
        <v>50</v>
      </c>
      <c r="X42">
        <v>10</v>
      </c>
      <c r="Z42">
        <v>8</v>
      </c>
      <c r="AA42">
        <v>40</v>
      </c>
      <c r="AC42">
        <v>60.75</v>
      </c>
      <c r="AD42">
        <v>22</v>
      </c>
      <c r="AE42">
        <f>AC42+AD42</f>
        <v>82.75</v>
      </c>
      <c r="AG42" s="3">
        <f>(F42+H42+J42+O42+Y42+Z42+AB42)/(F$1+H$1+J$1+O$1+Y$1+Z$1+AB$1)</f>
        <v>0.49199999999999999</v>
      </c>
      <c r="AH42" s="3">
        <f>+(C42+K42+L42+N42+P42+T42+W42+AA42)/8*0.02</f>
        <v>0.95000000000000007</v>
      </c>
      <c r="AI42" s="3">
        <f>(+E42+I42+M42+X42)/(E$1+I$1+M$1+X$1)</f>
        <v>1.05</v>
      </c>
      <c r="AJ42" s="3">
        <f>(S42+AE42)/200</f>
        <v>0.88375000000000004</v>
      </c>
      <c r="AK42" s="4">
        <f>(AG42*AG$1+AH42*AH$1+AI42*AI$1+AJ42*AJ$1)/0.8</f>
        <v>0.85178124999999993</v>
      </c>
    </row>
    <row r="43" spans="1:37">
      <c r="A43">
        <v>71965</v>
      </c>
      <c r="C43">
        <v>50</v>
      </c>
      <c r="E43">
        <v>10</v>
      </c>
      <c r="F43">
        <v>10</v>
      </c>
      <c r="H43">
        <v>98</v>
      </c>
      <c r="I43">
        <v>12</v>
      </c>
      <c r="K43">
        <v>38.5</v>
      </c>
      <c r="L43">
        <v>50</v>
      </c>
      <c r="M43">
        <v>10</v>
      </c>
      <c r="N43">
        <v>32.5</v>
      </c>
      <c r="O43">
        <v>10</v>
      </c>
      <c r="P43">
        <v>50</v>
      </c>
      <c r="Q43">
        <v>65</v>
      </c>
      <c r="R43">
        <v>18.5</v>
      </c>
      <c r="S43">
        <f>Q43+R43</f>
        <v>83.5</v>
      </c>
      <c r="W43">
        <v>50</v>
      </c>
      <c r="Z43">
        <v>9</v>
      </c>
      <c r="AC43">
        <v>49.5</v>
      </c>
      <c r="AD43">
        <v>27</v>
      </c>
      <c r="AE43">
        <f>AC43+AD43</f>
        <v>76.5</v>
      </c>
      <c r="AG43" s="3">
        <f>(F43+H43+J43+O43+Y43+Z43+AB43)/(F$1+H$1+J$1+O$1+Y$1+Z$1+AB$1)</f>
        <v>0.50800000000000001</v>
      </c>
      <c r="AH43" s="3">
        <f>+(C43+K43+L43+N43+P43+T43+W43+AA43)/8*0.02</f>
        <v>0.67749999999999999</v>
      </c>
      <c r="AI43" s="3">
        <f>(+E43+I43+M43+X43)/(E$1+I$1+M$1+X$1)</f>
        <v>0.8</v>
      </c>
      <c r="AJ43" s="3">
        <f>(S43+AE43)/200</f>
        <v>0.8</v>
      </c>
      <c r="AK43" s="4">
        <f>(AG43*AG$1+AH43*AH$1+AI43*AI$1+AJ43*AJ$1)/0.8</f>
        <v>0.70696874999999992</v>
      </c>
    </row>
    <row r="44" spans="1:37">
      <c r="A44">
        <v>77777</v>
      </c>
      <c r="C44">
        <v>50</v>
      </c>
      <c r="E44">
        <v>10</v>
      </c>
      <c r="F44">
        <v>10</v>
      </c>
      <c r="H44">
        <v>100</v>
      </c>
      <c r="I44">
        <v>12</v>
      </c>
      <c r="J44">
        <v>10</v>
      </c>
      <c r="K44">
        <v>40</v>
      </c>
      <c r="L44">
        <v>50</v>
      </c>
      <c r="M44">
        <v>10</v>
      </c>
      <c r="N44">
        <v>50</v>
      </c>
      <c r="O44">
        <v>3</v>
      </c>
      <c r="P44">
        <v>50</v>
      </c>
      <c r="Q44">
        <v>52.5</v>
      </c>
      <c r="R44">
        <v>15</v>
      </c>
      <c r="S44">
        <f>Q44+R44</f>
        <v>67.5</v>
      </c>
      <c r="T44">
        <f>43+1/3</f>
        <v>43.333333333333336</v>
      </c>
      <c r="W44">
        <v>50</v>
      </c>
      <c r="X44">
        <v>10</v>
      </c>
      <c r="Y44">
        <v>9</v>
      </c>
      <c r="Z44">
        <v>0</v>
      </c>
      <c r="AA44">
        <v>39</v>
      </c>
      <c r="AB44">
        <v>90</v>
      </c>
      <c r="AC44">
        <v>60.75</v>
      </c>
      <c r="AD44">
        <v>28</v>
      </c>
      <c r="AE44">
        <f>AC44+AD44</f>
        <v>88.75</v>
      </c>
      <c r="AG44" s="3">
        <f>(F44+H44+J44+O44+Y44+Z44+AB44)/(F$1+H$1+J$1+O$1+Y$1+Z$1+AB$1)</f>
        <v>0.88800000000000001</v>
      </c>
      <c r="AH44" s="3">
        <f>+(C44+K44+L44+N44+P44+T44+W44+AA44)/8*0.02</f>
        <v>0.93083333333333329</v>
      </c>
      <c r="AI44" s="3">
        <f>(+E44+I44+M44+X44)/(E$1+I$1+M$1+X$1)</f>
        <v>1.05</v>
      </c>
      <c r="AJ44" s="3">
        <f>(S44+AE44)/200</f>
        <v>0.78125</v>
      </c>
      <c r="AK44" s="4">
        <f>(AG44*AG$1+AH44*AH$1+AI44*AI$1+AJ44*AJ$1)/0.8</f>
        <v>0.88160416666666652</v>
      </c>
    </row>
    <row r="45" spans="1:37">
      <c r="A45">
        <v>78383</v>
      </c>
      <c r="C45">
        <v>50</v>
      </c>
      <c r="E45">
        <v>10</v>
      </c>
      <c r="F45">
        <v>10</v>
      </c>
      <c r="H45">
        <v>79</v>
      </c>
      <c r="I45">
        <v>12</v>
      </c>
      <c r="J45">
        <v>10</v>
      </c>
      <c r="K45">
        <v>42.5</v>
      </c>
      <c r="L45">
        <v>50</v>
      </c>
      <c r="M45">
        <v>10</v>
      </c>
      <c r="N45">
        <v>47.5</v>
      </c>
      <c r="O45">
        <v>9</v>
      </c>
      <c r="P45">
        <v>50</v>
      </c>
      <c r="Q45">
        <v>57.5</v>
      </c>
      <c r="R45">
        <v>19.5</v>
      </c>
      <c r="S45">
        <f>Q45+R45</f>
        <v>77</v>
      </c>
      <c r="T45">
        <f>43+1/3</f>
        <v>43.333333333333336</v>
      </c>
      <c r="W45">
        <v>50</v>
      </c>
      <c r="X45">
        <v>10</v>
      </c>
      <c r="Y45">
        <v>10</v>
      </c>
      <c r="Z45">
        <v>4</v>
      </c>
      <c r="AA45">
        <v>42.5</v>
      </c>
      <c r="AB45">
        <v>88</v>
      </c>
      <c r="AC45">
        <v>65.25</v>
      </c>
      <c r="AD45">
        <v>25</v>
      </c>
      <c r="AE45">
        <f>AC45+AD45</f>
        <v>90.25</v>
      </c>
      <c r="AG45" s="3">
        <f>(F45+H45+J45+O45+Y45+Z45+AB45)/(F$1+H$1+J$1+O$1+Y$1+Z$1+AB$1)</f>
        <v>0.84</v>
      </c>
      <c r="AH45" s="3">
        <f>+(C45+K45+L45+N45+P45+T45+W45+AA45)/8*0.02</f>
        <v>0.93958333333333333</v>
      </c>
      <c r="AI45" s="3">
        <f>(+E45+I45+M45+X45)/(E$1+I$1+M$1+X$1)</f>
        <v>1.05</v>
      </c>
      <c r="AJ45" s="3">
        <f>(S45+AE45)/200</f>
        <v>0.83625000000000005</v>
      </c>
      <c r="AK45" s="4">
        <f>(AG45*AG$1+AH45*AH$1+AI45*AI$1+AJ45*AJ$1)/0.8</f>
        <v>0.8959635416666667</v>
      </c>
    </row>
    <row r="46" spans="1:37">
      <c r="A46">
        <v>80119</v>
      </c>
      <c r="C46">
        <v>50</v>
      </c>
      <c r="E46">
        <v>10</v>
      </c>
      <c r="F46">
        <v>10</v>
      </c>
      <c r="H46">
        <v>98</v>
      </c>
      <c r="I46">
        <v>12</v>
      </c>
      <c r="J46">
        <v>10</v>
      </c>
      <c r="K46">
        <v>43.5</v>
      </c>
      <c r="L46">
        <v>50</v>
      </c>
      <c r="M46">
        <v>10</v>
      </c>
      <c r="N46">
        <v>46.5</v>
      </c>
      <c r="O46">
        <v>10</v>
      </c>
      <c r="P46">
        <v>50</v>
      </c>
      <c r="Q46">
        <v>75</v>
      </c>
      <c r="R46">
        <v>18.5</v>
      </c>
      <c r="S46">
        <f>Q46+R46</f>
        <v>93.5</v>
      </c>
      <c r="T46">
        <f>36+2/3</f>
        <v>36.666666666666664</v>
      </c>
      <c r="W46">
        <v>50</v>
      </c>
      <c r="X46">
        <v>10</v>
      </c>
      <c r="Y46">
        <v>10</v>
      </c>
      <c r="Z46">
        <v>9</v>
      </c>
      <c r="AA46">
        <v>44.5</v>
      </c>
      <c r="AB46">
        <v>91</v>
      </c>
      <c r="AC46">
        <v>69.75</v>
      </c>
      <c r="AD46">
        <v>24</v>
      </c>
      <c r="AE46">
        <f>AC46+AD46</f>
        <v>93.75</v>
      </c>
      <c r="AG46" s="3">
        <f>(F46+H46+J46+O46+Y46+Z46+AB46)/(F$1+H$1+J$1+O$1+Y$1+Z$1+AB$1)</f>
        <v>0.95199999999999996</v>
      </c>
      <c r="AH46" s="3">
        <f>+(C46+K46+L46+N46+P46+T46+W46+AA46)/8*0.02</f>
        <v>0.92791666666666672</v>
      </c>
      <c r="AI46" s="3">
        <f>(+E46+I46+M46+X46)/(E$1+I$1+M$1+X$1)</f>
        <v>1.05</v>
      </c>
      <c r="AJ46" s="3">
        <f>(S46+AE46)/200</f>
        <v>0.93625000000000003</v>
      </c>
      <c r="AK46" s="4">
        <f>(AG46*AG$1+AH46*AH$1+AI46*AI$1+AJ46*AJ$1)/0.8</f>
        <v>0.95081770833333323</v>
      </c>
    </row>
    <row r="47" spans="1:37">
      <c r="A47">
        <v>80126</v>
      </c>
      <c r="C47">
        <v>50</v>
      </c>
      <c r="E47">
        <v>10</v>
      </c>
      <c r="F47">
        <v>10</v>
      </c>
      <c r="H47">
        <v>97</v>
      </c>
      <c r="I47">
        <v>12</v>
      </c>
      <c r="J47">
        <v>10</v>
      </c>
      <c r="K47">
        <v>46</v>
      </c>
      <c r="L47">
        <v>50</v>
      </c>
      <c r="M47">
        <v>10</v>
      </c>
      <c r="N47">
        <v>50</v>
      </c>
      <c r="O47">
        <v>10</v>
      </c>
      <c r="P47">
        <v>50</v>
      </c>
      <c r="Q47">
        <v>72.5</v>
      </c>
      <c r="R47">
        <v>18.5</v>
      </c>
      <c r="S47">
        <f>Q47+R47</f>
        <v>91</v>
      </c>
      <c r="T47">
        <f>46+2/3</f>
        <v>46.666666666666664</v>
      </c>
      <c r="W47">
        <v>50</v>
      </c>
      <c r="X47">
        <v>10</v>
      </c>
      <c r="Y47">
        <v>10</v>
      </c>
      <c r="Z47">
        <v>8</v>
      </c>
      <c r="AA47">
        <v>36</v>
      </c>
      <c r="AB47">
        <v>97</v>
      </c>
      <c r="AC47">
        <v>58.5</v>
      </c>
      <c r="AD47">
        <v>24</v>
      </c>
      <c r="AE47">
        <f>AC47+AD47</f>
        <v>82.5</v>
      </c>
      <c r="AG47" s="3">
        <f>(F47+H47+J47+O47+Y47+Z47+AB47)/(F$1+H$1+J$1+O$1+Y$1+Z$1+AB$1)</f>
        <v>0.96799999999999997</v>
      </c>
      <c r="AH47" s="3">
        <f>+(C47+K47+L47+N47+P47+T47+W47+AA47)/8*0.02</f>
        <v>0.94666666666666677</v>
      </c>
      <c r="AI47" s="3">
        <f>(+E47+I47+M47+X47)/(E$1+I$1+M$1+X$1)</f>
        <v>1.05</v>
      </c>
      <c r="AJ47" s="3">
        <f>(S47+AE47)/200</f>
        <v>0.86750000000000005</v>
      </c>
      <c r="AK47" s="4">
        <f>(AG47*AG$1+AH47*AH$1+AI47*AI$1+AJ47*AJ$1)/0.8</f>
        <v>0.93389583333333326</v>
      </c>
    </row>
    <row r="48" spans="1:37">
      <c r="A48">
        <v>80137</v>
      </c>
      <c r="C48">
        <v>50</v>
      </c>
      <c r="E48">
        <v>10</v>
      </c>
      <c r="F48">
        <v>10</v>
      </c>
      <c r="H48">
        <v>100</v>
      </c>
      <c r="I48">
        <v>12</v>
      </c>
      <c r="J48">
        <v>10</v>
      </c>
      <c r="K48">
        <v>50</v>
      </c>
      <c r="L48">
        <v>50</v>
      </c>
      <c r="M48">
        <v>10</v>
      </c>
      <c r="N48">
        <v>50</v>
      </c>
      <c r="O48">
        <f>9+2</f>
        <v>11</v>
      </c>
      <c r="P48">
        <v>50</v>
      </c>
      <c r="Q48">
        <v>82.5</v>
      </c>
      <c r="R48">
        <v>21.5</v>
      </c>
      <c r="S48">
        <f>Q48+R48</f>
        <v>104</v>
      </c>
      <c r="T48">
        <v>40</v>
      </c>
      <c r="W48">
        <v>50</v>
      </c>
      <c r="X48">
        <v>10</v>
      </c>
      <c r="Y48">
        <v>10</v>
      </c>
      <c r="Z48">
        <v>9</v>
      </c>
      <c r="AA48">
        <v>48</v>
      </c>
      <c r="AB48">
        <v>97</v>
      </c>
      <c r="AC48">
        <v>72</v>
      </c>
      <c r="AD48">
        <v>31</v>
      </c>
      <c r="AE48">
        <f>AC48+AD48</f>
        <v>103</v>
      </c>
      <c r="AG48" s="3">
        <f>(F48+H48+J48+O48+Y48+Z48+AB48)/(F$1+H$1+J$1+O$1+Y$1+Z$1+AB$1)</f>
        <v>0.98799999999999999</v>
      </c>
      <c r="AH48" s="3">
        <f>+(C48+K48+L48+N48+P48+T48+W48+AA48)/8*0.02</f>
        <v>0.97</v>
      </c>
      <c r="AI48" s="3">
        <f>(+E48+I48+M48+X48)/(E$1+I$1+M$1+X$1)</f>
        <v>1.05</v>
      </c>
      <c r="AJ48" s="3">
        <f>(S48+AE48)/200</f>
        <v>1.0349999999999999</v>
      </c>
      <c r="AK48" s="4">
        <f>(AG48*AG$1+AH48*AH$1+AI48*AI$1+AJ48*AJ$1)/0.8</f>
        <v>1.0077499999999999</v>
      </c>
    </row>
    <row r="49" spans="1:37">
      <c r="A49">
        <v>80148</v>
      </c>
      <c r="C49">
        <v>50</v>
      </c>
      <c r="E49">
        <v>10</v>
      </c>
      <c r="F49">
        <v>10</v>
      </c>
      <c r="H49">
        <v>100</v>
      </c>
      <c r="I49">
        <v>10</v>
      </c>
      <c r="J49">
        <v>10</v>
      </c>
      <c r="K49">
        <v>48</v>
      </c>
      <c r="L49">
        <v>50</v>
      </c>
      <c r="M49">
        <v>10</v>
      </c>
      <c r="N49">
        <v>43</v>
      </c>
      <c r="O49">
        <v>10</v>
      </c>
      <c r="P49">
        <v>50</v>
      </c>
      <c r="Q49">
        <v>75</v>
      </c>
      <c r="R49">
        <v>19.5</v>
      </c>
      <c r="S49">
        <f>Q49+R49</f>
        <v>94.5</v>
      </c>
      <c r="T49">
        <f>43+1/3</f>
        <v>43.333333333333336</v>
      </c>
      <c r="W49">
        <v>50</v>
      </c>
      <c r="X49">
        <v>10</v>
      </c>
      <c r="Y49">
        <v>10</v>
      </c>
      <c r="Z49">
        <v>10</v>
      </c>
      <c r="AA49">
        <v>47</v>
      </c>
      <c r="AB49">
        <v>91</v>
      </c>
      <c r="AC49">
        <v>67.5</v>
      </c>
      <c r="AD49">
        <v>27</v>
      </c>
      <c r="AE49">
        <f>AC49+AD49</f>
        <v>94.5</v>
      </c>
      <c r="AG49" s="3">
        <f>(F49+H49+J49+O49+Y49+Z49+AB49)/(F$1+H$1+J$1+O$1+Y$1+Z$1+AB$1)</f>
        <v>0.96399999999999997</v>
      </c>
      <c r="AH49" s="3">
        <f>+(C49+K49+L49+N49+P49+T49+W49+AA49)/8*0.02</f>
        <v>0.95333333333333325</v>
      </c>
      <c r="AI49" s="3">
        <f>(+E49+I49+M49+X49)/(E$1+I$1+M$1+X$1)</f>
        <v>1</v>
      </c>
      <c r="AJ49" s="3">
        <f>(S49+AE49)/200</f>
        <v>0.94499999999999995</v>
      </c>
      <c r="AK49" s="4">
        <f>(AG49*AG$1+AH49*AH$1+AI49*AI$1+AJ49*AJ$1)/0.8</f>
        <v>0.95804166666666657</v>
      </c>
    </row>
    <row r="50" spans="1:37">
      <c r="A50">
        <v>80226</v>
      </c>
      <c r="C50">
        <v>50</v>
      </c>
      <c r="E50">
        <v>10</v>
      </c>
      <c r="F50">
        <v>10</v>
      </c>
      <c r="H50">
        <v>90</v>
      </c>
      <c r="I50">
        <v>12</v>
      </c>
      <c r="J50">
        <v>10</v>
      </c>
      <c r="K50">
        <v>39</v>
      </c>
      <c r="L50">
        <v>50</v>
      </c>
      <c r="M50">
        <v>10</v>
      </c>
      <c r="N50">
        <v>40.5</v>
      </c>
      <c r="O50">
        <v>10</v>
      </c>
      <c r="P50">
        <v>50</v>
      </c>
      <c r="Q50">
        <v>50</v>
      </c>
      <c r="R50">
        <v>18</v>
      </c>
      <c r="S50">
        <f>Q50+R50</f>
        <v>68</v>
      </c>
      <c r="T50">
        <f>26+2/3</f>
        <v>26.666666666666668</v>
      </c>
      <c r="W50">
        <v>50</v>
      </c>
      <c r="Y50">
        <v>10</v>
      </c>
      <c r="Z50">
        <v>6</v>
      </c>
      <c r="AA50">
        <v>36</v>
      </c>
      <c r="AB50">
        <v>94</v>
      </c>
      <c r="AC50">
        <v>51.75</v>
      </c>
      <c r="AD50">
        <v>24</v>
      </c>
      <c r="AE50">
        <f>AC50+AD50</f>
        <v>75.75</v>
      </c>
      <c r="AG50" s="3">
        <f>(F50+H50+J50+O50+Y50+Z50+AB50)/(F$1+H$1+J$1+O$1+Y$1+Z$1+AB$1)</f>
        <v>0.92</v>
      </c>
      <c r="AH50" s="3">
        <f>+(C50+K50+L50+N50+P50+T50+W50+AA50)/8*0.02</f>
        <v>0.85541666666666671</v>
      </c>
      <c r="AI50" s="3">
        <f>(+E50+I50+M50+X50)/(E$1+I$1+M$1+X$1)</f>
        <v>0.8</v>
      </c>
      <c r="AJ50" s="3">
        <f>(S50+AE50)/200</f>
        <v>0.71875</v>
      </c>
      <c r="AK50" s="4">
        <f>(AG50*AG$1+AH50*AH$1+AI50*AI$1+AJ50*AJ$1)/0.8</f>
        <v>0.80934895833333331</v>
      </c>
    </row>
    <row r="51" spans="1:37">
      <c r="A51">
        <v>80228</v>
      </c>
      <c r="C51">
        <v>50</v>
      </c>
      <c r="E51">
        <v>10</v>
      </c>
      <c r="F51">
        <v>10</v>
      </c>
      <c r="H51">
        <v>91</v>
      </c>
      <c r="I51">
        <v>12</v>
      </c>
      <c r="J51">
        <v>10</v>
      </c>
      <c r="K51">
        <v>46.5</v>
      </c>
      <c r="L51">
        <v>50</v>
      </c>
      <c r="M51">
        <v>10</v>
      </c>
      <c r="N51">
        <v>47.5</v>
      </c>
      <c r="O51">
        <v>8</v>
      </c>
      <c r="P51">
        <v>50</v>
      </c>
      <c r="Q51">
        <v>63.5</v>
      </c>
      <c r="R51">
        <v>16</v>
      </c>
      <c r="S51">
        <f>Q51+R51</f>
        <v>79.5</v>
      </c>
      <c r="T51">
        <f>26+2/3</f>
        <v>26.666666666666668</v>
      </c>
      <c r="W51">
        <v>50</v>
      </c>
      <c r="Y51">
        <v>10</v>
      </c>
      <c r="Z51">
        <v>0</v>
      </c>
      <c r="AA51">
        <v>29.5</v>
      </c>
      <c r="AB51">
        <v>86</v>
      </c>
      <c r="AC51">
        <v>51.75</v>
      </c>
      <c r="AD51">
        <v>15</v>
      </c>
      <c r="AE51">
        <f>AC51+AD51</f>
        <v>66.75</v>
      </c>
      <c r="AG51" s="3">
        <f>(F51+H51+J51+O51+Y51+Z51+AB51)/(F$1+H$1+J$1+O$1+Y$1+Z$1+AB$1)</f>
        <v>0.86</v>
      </c>
      <c r="AH51" s="3">
        <f>+(C51+K51+L51+N51+P51+T51+W51+AA51)/8*0.02</f>
        <v>0.87541666666666673</v>
      </c>
      <c r="AI51" s="3">
        <f>(+E51+I51+M51+X51)/(E$1+I$1+M$1+X$1)</f>
        <v>0.8</v>
      </c>
      <c r="AJ51" s="3">
        <f>(S51+AE51)/200</f>
        <v>0.73124999999999996</v>
      </c>
      <c r="AK51" s="4">
        <f>(AG51*AG$1+AH51*AH$1+AI51*AI$1+AJ51*AJ$1)/0.8</f>
        <v>0.80903645833333337</v>
      </c>
    </row>
    <row r="52" spans="1:37">
      <c r="A52">
        <v>80270</v>
      </c>
      <c r="C52">
        <v>50</v>
      </c>
      <c r="E52">
        <v>10</v>
      </c>
      <c r="F52">
        <v>10</v>
      </c>
      <c r="H52">
        <v>95</v>
      </c>
      <c r="I52">
        <v>12</v>
      </c>
      <c r="J52">
        <v>10</v>
      </c>
      <c r="K52">
        <v>44.5</v>
      </c>
      <c r="L52">
        <v>50</v>
      </c>
      <c r="M52">
        <v>10</v>
      </c>
      <c r="N52">
        <v>39.5</v>
      </c>
      <c r="O52">
        <v>10</v>
      </c>
      <c r="P52">
        <v>50</v>
      </c>
      <c r="Q52">
        <v>72.5</v>
      </c>
      <c r="R52">
        <v>20.5</v>
      </c>
      <c r="S52">
        <f>Q52+R52</f>
        <v>93</v>
      </c>
      <c r="T52">
        <v>40</v>
      </c>
      <c r="W52">
        <v>50</v>
      </c>
      <c r="X52">
        <v>10</v>
      </c>
      <c r="Y52">
        <v>9</v>
      </c>
      <c r="Z52">
        <v>4</v>
      </c>
      <c r="AA52">
        <v>40</v>
      </c>
      <c r="AB52">
        <v>94</v>
      </c>
      <c r="AC52">
        <v>63</v>
      </c>
      <c r="AD52">
        <v>24</v>
      </c>
      <c r="AE52">
        <f>AC52+AD52</f>
        <v>87</v>
      </c>
      <c r="AG52" s="3">
        <f>(F52+H52+J52+O52+Y52+Z52+AB52)/(F$1+H$1+J$1+O$1+Y$1+Z$1+AB$1)</f>
        <v>0.92800000000000005</v>
      </c>
      <c r="AH52" s="3">
        <f>+(C52+K52+L52+N52+P52+T52+W52+AA52)/8*0.02</f>
        <v>0.91</v>
      </c>
      <c r="AI52" s="3">
        <f>(+E52+I52+M52+X52)/(E$1+I$1+M$1+X$1)</f>
        <v>1.05</v>
      </c>
      <c r="AJ52" s="3">
        <f>(S52+AE52)/200</f>
        <v>0.9</v>
      </c>
      <c r="AK52" s="4">
        <f>(AG52*AG$1+AH52*AH$1+AI52*AI$1+AJ52*AJ$1)/0.8</f>
        <v>0.92712499999999998</v>
      </c>
    </row>
    <row r="53" spans="1:37">
      <c r="A53">
        <v>80538</v>
      </c>
      <c r="C53">
        <v>50</v>
      </c>
      <c r="E53">
        <v>10</v>
      </c>
      <c r="F53">
        <v>10</v>
      </c>
      <c r="H53">
        <v>100</v>
      </c>
      <c r="I53">
        <v>10</v>
      </c>
      <c r="J53">
        <v>10</v>
      </c>
      <c r="K53">
        <v>44</v>
      </c>
      <c r="L53">
        <v>50</v>
      </c>
      <c r="M53">
        <v>10</v>
      </c>
      <c r="N53">
        <v>46.5</v>
      </c>
      <c r="O53">
        <v>10</v>
      </c>
      <c r="P53">
        <v>50</v>
      </c>
      <c r="Q53">
        <v>74.5</v>
      </c>
      <c r="R53">
        <v>17</v>
      </c>
      <c r="S53">
        <f>Q53+R53</f>
        <v>91.5</v>
      </c>
      <c r="T53">
        <f>43+1/3</f>
        <v>43.333333333333336</v>
      </c>
      <c r="W53">
        <v>50</v>
      </c>
      <c r="X53">
        <v>10</v>
      </c>
      <c r="Y53">
        <v>10</v>
      </c>
      <c r="Z53">
        <v>10</v>
      </c>
      <c r="AA53">
        <v>44</v>
      </c>
      <c r="AB53">
        <v>98</v>
      </c>
      <c r="AC53">
        <v>60.75</v>
      </c>
      <c r="AD53">
        <v>30</v>
      </c>
      <c r="AE53">
        <f>AC53+AD53</f>
        <v>90.75</v>
      </c>
      <c r="AG53" s="3">
        <f>(F53+H53+J53+O53+Y53+Z53+AB53)/(F$1+H$1+J$1+O$1+Y$1+Z$1+AB$1)</f>
        <v>0.99199999999999999</v>
      </c>
      <c r="AH53" s="3">
        <f>+(C53+K53+L53+N53+P53+T53+W53+AA53)/8*0.02</f>
        <v>0.94458333333333333</v>
      </c>
      <c r="AI53" s="3">
        <f>(+E53+I53+M53+X53)/(E$1+I$1+M$1+X$1)</f>
        <v>1</v>
      </c>
      <c r="AJ53" s="3">
        <f>(S53+AE53)/200</f>
        <v>0.91125</v>
      </c>
      <c r="AK53" s="4">
        <f>(AG53*AG$1+AH53*AH$1+AI53*AI$1+AJ53*AJ$1)/0.8</f>
        <v>0.94790104166666667</v>
      </c>
    </row>
    <row r="54" spans="1:37">
      <c r="A54">
        <v>80542</v>
      </c>
      <c r="C54">
        <v>50</v>
      </c>
      <c r="E54">
        <v>10</v>
      </c>
      <c r="F54">
        <v>10</v>
      </c>
      <c r="H54">
        <v>95</v>
      </c>
      <c r="I54">
        <v>12</v>
      </c>
      <c r="J54">
        <v>10</v>
      </c>
      <c r="K54">
        <v>41.5</v>
      </c>
      <c r="L54">
        <v>50</v>
      </c>
      <c r="M54">
        <v>10</v>
      </c>
      <c r="N54">
        <v>50</v>
      </c>
      <c r="O54">
        <v>10</v>
      </c>
      <c r="P54">
        <v>50</v>
      </c>
      <c r="Q54">
        <v>60</v>
      </c>
      <c r="R54">
        <v>17.5</v>
      </c>
      <c r="S54">
        <f>Q54+R54</f>
        <v>77.5</v>
      </c>
      <c r="T54">
        <f>46+2/3</f>
        <v>46.666666666666664</v>
      </c>
      <c r="W54">
        <v>50</v>
      </c>
      <c r="X54">
        <v>10</v>
      </c>
      <c r="Y54">
        <v>10</v>
      </c>
      <c r="Z54">
        <v>10</v>
      </c>
      <c r="AA54">
        <v>44</v>
      </c>
      <c r="AB54">
        <v>93</v>
      </c>
      <c r="AC54">
        <v>67.5</v>
      </c>
      <c r="AD54">
        <v>27</v>
      </c>
      <c r="AE54">
        <f>AC54+AD54</f>
        <v>94.5</v>
      </c>
      <c r="AG54" s="3">
        <f>(F54+H54+J54+O54+Y54+Z54+AB54)/(F$1+H$1+J$1+O$1+Y$1+Z$1+AB$1)</f>
        <v>0.95199999999999996</v>
      </c>
      <c r="AH54" s="3">
        <f>+(C54+K54+L54+N54+P54+T54+W54+AA54)/8*0.02</f>
        <v>0.95541666666666669</v>
      </c>
      <c r="AI54" s="3">
        <f>(+E54+I54+M54+X54)/(E$1+I$1+M$1+X$1)</f>
        <v>1.05</v>
      </c>
      <c r="AJ54" s="3">
        <f>(S54+AE54)/200</f>
        <v>0.86</v>
      </c>
      <c r="AK54" s="4">
        <f>(AG54*AG$1+AH54*AH$1+AI54*AI$1+AJ54*AJ$1)/0.8</f>
        <v>0.93081770833333322</v>
      </c>
    </row>
    <row r="55" spans="1:37">
      <c r="A55">
        <v>80550</v>
      </c>
      <c r="C55">
        <v>50</v>
      </c>
      <c r="E55">
        <v>10</v>
      </c>
      <c r="F55">
        <v>10</v>
      </c>
      <c r="H55">
        <v>99</v>
      </c>
      <c r="I55">
        <v>12</v>
      </c>
      <c r="J55">
        <v>10</v>
      </c>
      <c r="K55">
        <v>42</v>
      </c>
      <c r="L55">
        <v>50</v>
      </c>
      <c r="M55">
        <v>10</v>
      </c>
      <c r="N55">
        <v>46.5</v>
      </c>
      <c r="O55">
        <v>8</v>
      </c>
      <c r="P55">
        <v>50</v>
      </c>
      <c r="Q55">
        <v>57.5</v>
      </c>
      <c r="R55">
        <v>18</v>
      </c>
      <c r="S55">
        <f>Q55+R55</f>
        <v>75.5</v>
      </c>
      <c r="T55">
        <f>36+2/3</f>
        <v>36.666666666666664</v>
      </c>
      <c r="W55">
        <v>50</v>
      </c>
      <c r="X55">
        <v>10</v>
      </c>
      <c r="Y55">
        <v>10</v>
      </c>
      <c r="Z55">
        <v>8</v>
      </c>
      <c r="AA55">
        <v>37</v>
      </c>
      <c r="AB55">
        <v>86</v>
      </c>
      <c r="AC55">
        <v>54</v>
      </c>
      <c r="AD55">
        <v>23</v>
      </c>
      <c r="AE55">
        <f>AC55+AD55</f>
        <v>77</v>
      </c>
      <c r="AG55" s="3">
        <f>(F55+H55+J55+O55+Y55+Z55+AB55)/(F$1+H$1+J$1+O$1+Y$1+Z$1+AB$1)</f>
        <v>0.92400000000000004</v>
      </c>
      <c r="AH55" s="3">
        <f>+(C55+K55+L55+N55+P55+T55+W55+AA55)/8*0.02</f>
        <v>0.90541666666666676</v>
      </c>
      <c r="AI55" s="3">
        <f>(+E55+I55+M55+X55)/(E$1+I$1+M$1+X$1)</f>
        <v>1.05</v>
      </c>
      <c r="AJ55" s="3">
        <f>(S55+AE55)/200</f>
        <v>0.76249999999999996</v>
      </c>
      <c r="AK55" s="4">
        <f>(AG55*AG$1+AH55*AH$1+AI55*AI$1+AJ55*AJ$1)/0.8</f>
        <v>0.8733802083333333</v>
      </c>
    </row>
    <row r="56" spans="1:37">
      <c r="A56">
        <v>80634</v>
      </c>
      <c r="C56">
        <v>50</v>
      </c>
      <c r="E56">
        <v>10</v>
      </c>
      <c r="F56">
        <v>10</v>
      </c>
      <c r="H56">
        <v>100</v>
      </c>
      <c r="I56">
        <v>12</v>
      </c>
      <c r="K56">
        <v>41</v>
      </c>
      <c r="L56">
        <v>50</v>
      </c>
      <c r="M56">
        <v>10</v>
      </c>
      <c r="N56">
        <v>50</v>
      </c>
      <c r="O56">
        <v>10</v>
      </c>
      <c r="P56">
        <v>50</v>
      </c>
      <c r="Q56">
        <v>65</v>
      </c>
      <c r="R56">
        <v>10.5</v>
      </c>
      <c r="S56">
        <f>Q56+R56</f>
        <v>75.5</v>
      </c>
      <c r="T56">
        <f>26+2/3</f>
        <v>26.666666666666668</v>
      </c>
      <c r="W56">
        <v>50</v>
      </c>
      <c r="X56">
        <v>10</v>
      </c>
      <c r="Y56">
        <v>9</v>
      </c>
      <c r="Z56">
        <v>7</v>
      </c>
      <c r="AA56">
        <v>27</v>
      </c>
      <c r="AB56">
        <v>91</v>
      </c>
      <c r="AC56">
        <v>49.5</v>
      </c>
      <c r="AD56">
        <v>9</v>
      </c>
      <c r="AE56">
        <f>AC56+AD56</f>
        <v>58.5</v>
      </c>
      <c r="AG56" s="3">
        <f>(F56+H56+J56+O56+Y56+Z56+AB56)/(F$1+H$1+J$1+O$1+Y$1+Z$1+AB$1)</f>
        <v>0.90800000000000003</v>
      </c>
      <c r="AH56" s="3">
        <f>+(C56+K56+L56+N56+P56+T56+W56+AA56)/8*0.02</f>
        <v>0.86166666666666669</v>
      </c>
      <c r="AI56" s="3">
        <f>(+E56+I56+M56+X56)/(E$1+I$1+M$1+X$1)</f>
        <v>1.05</v>
      </c>
      <c r="AJ56" s="3">
        <f>(S56+AE56)/200</f>
        <v>0.67</v>
      </c>
      <c r="AK56" s="4">
        <f>(AG56*AG$1+AH56*AH$1+AI56*AI$1+AJ56*AJ$1)/0.8</f>
        <v>0.82202083333333342</v>
      </c>
    </row>
    <row r="57" spans="1:37">
      <c r="A57">
        <v>84390</v>
      </c>
      <c r="C57">
        <v>50</v>
      </c>
      <c r="E57">
        <v>10</v>
      </c>
      <c r="F57">
        <v>10</v>
      </c>
      <c r="H57">
        <v>100</v>
      </c>
      <c r="I57">
        <v>12</v>
      </c>
      <c r="J57">
        <v>10</v>
      </c>
      <c r="K57">
        <v>48.5</v>
      </c>
      <c r="L57">
        <v>50</v>
      </c>
      <c r="M57">
        <v>10</v>
      </c>
      <c r="N57">
        <v>50</v>
      </c>
      <c r="O57">
        <v>9</v>
      </c>
      <c r="P57">
        <v>50</v>
      </c>
      <c r="Q57">
        <v>75</v>
      </c>
      <c r="R57">
        <v>19.5</v>
      </c>
      <c r="S57">
        <f>Q57+R57</f>
        <v>94.5</v>
      </c>
      <c r="T57">
        <f>33+1/3</f>
        <v>33.333333333333336</v>
      </c>
      <c r="W57">
        <v>50</v>
      </c>
      <c r="X57">
        <v>10</v>
      </c>
      <c r="Y57">
        <v>10</v>
      </c>
      <c r="Z57">
        <v>8</v>
      </c>
      <c r="AA57">
        <v>46</v>
      </c>
      <c r="AB57">
        <v>100</v>
      </c>
      <c r="AC57">
        <v>67.5</v>
      </c>
      <c r="AD57">
        <v>30</v>
      </c>
      <c r="AE57">
        <f>AC57+AD57</f>
        <v>97.5</v>
      </c>
      <c r="AG57" s="3">
        <f>(F57+H57+J57+O57+Y57+Z57+AB57)/(F$1+H$1+J$1+O$1+Y$1+Z$1+AB$1)</f>
        <v>0.98799999999999999</v>
      </c>
      <c r="AH57" s="3">
        <f>+(C57+K57+L57+N57+P57+T57+W57+AA57)/8*0.02</f>
        <v>0.94458333333333333</v>
      </c>
      <c r="AI57" s="3">
        <f>(+E57+I57+M57+X57)/(E$1+I$1+M$1+X$1)</f>
        <v>1.05</v>
      </c>
      <c r="AJ57" s="3">
        <f>(S57+AE57)/200</f>
        <v>0.96</v>
      </c>
      <c r="AK57" s="4">
        <f>(AG57*AG$1+AH57*AH$1+AI57*AI$1+AJ57*AJ$1)/0.8</f>
        <v>0.97168229166666675</v>
      </c>
    </row>
    <row r="58" spans="1:37">
      <c r="A58">
        <v>85718</v>
      </c>
      <c r="C58">
        <v>50</v>
      </c>
      <c r="E58">
        <v>10</v>
      </c>
      <c r="F58">
        <v>10</v>
      </c>
      <c r="H58">
        <v>100</v>
      </c>
      <c r="I58">
        <v>12</v>
      </c>
      <c r="J58">
        <v>10</v>
      </c>
      <c r="K58">
        <v>48.5</v>
      </c>
      <c r="L58">
        <v>50</v>
      </c>
      <c r="M58">
        <v>10</v>
      </c>
      <c r="N58">
        <v>42.5</v>
      </c>
      <c r="O58">
        <v>10</v>
      </c>
      <c r="P58">
        <v>50</v>
      </c>
      <c r="Q58">
        <v>72</v>
      </c>
      <c r="R58">
        <v>22</v>
      </c>
      <c r="S58">
        <f>Q58+R58</f>
        <v>94</v>
      </c>
      <c r="T58">
        <f>26+2/3</f>
        <v>26.666666666666668</v>
      </c>
      <c r="W58">
        <v>50</v>
      </c>
      <c r="Y58">
        <v>10</v>
      </c>
      <c r="Z58">
        <v>0</v>
      </c>
      <c r="AB58">
        <v>94</v>
      </c>
      <c r="AC58">
        <v>58.5</v>
      </c>
      <c r="AD58">
        <v>30</v>
      </c>
      <c r="AE58">
        <f>AC58+AD58</f>
        <v>88.5</v>
      </c>
      <c r="AG58" s="3">
        <f>(F58+H58+J58+O58+Y58+Z58+AB58)/(F$1+H$1+J$1+O$1+Y$1+Z$1+AB$1)</f>
        <v>0.93600000000000005</v>
      </c>
      <c r="AH58" s="3">
        <f>+(C58+K58+L58+N58+P58+T58+W58+AA58)/8*0.02</f>
        <v>0.79416666666666669</v>
      </c>
      <c r="AI58" s="3">
        <f>(+E58+I58+M58+X58)/(E$1+I$1+M$1+X$1)</f>
        <v>0.8</v>
      </c>
      <c r="AJ58" s="3">
        <f>(S58+AE58)/200</f>
        <v>0.91249999999999998</v>
      </c>
      <c r="AK58" s="4">
        <f>(AG58*AG$1+AH58*AH$1+AI58*AI$1+AJ58*AJ$1)/0.8</f>
        <v>0.86586458333333338</v>
      </c>
    </row>
    <row r="59" spans="1:37">
      <c r="A59">
        <v>86753</v>
      </c>
      <c r="C59">
        <v>50</v>
      </c>
      <c r="E59">
        <v>10</v>
      </c>
      <c r="F59">
        <v>10</v>
      </c>
      <c r="H59">
        <v>99</v>
      </c>
      <c r="I59">
        <v>10</v>
      </c>
      <c r="K59">
        <v>42.5</v>
      </c>
      <c r="L59">
        <v>50</v>
      </c>
      <c r="M59">
        <v>10</v>
      </c>
      <c r="N59">
        <v>46.5</v>
      </c>
      <c r="O59">
        <f>9+2</f>
        <v>11</v>
      </c>
      <c r="P59">
        <v>50</v>
      </c>
      <c r="Q59">
        <v>65</v>
      </c>
      <c r="R59">
        <v>19.5</v>
      </c>
      <c r="S59">
        <f>Q59+R59</f>
        <v>84.5</v>
      </c>
      <c r="T59">
        <f>46+2/3</f>
        <v>46.666666666666664</v>
      </c>
      <c r="W59">
        <v>50</v>
      </c>
      <c r="X59">
        <v>10</v>
      </c>
      <c r="Y59">
        <v>10</v>
      </c>
      <c r="Z59">
        <v>8</v>
      </c>
      <c r="AA59">
        <v>43</v>
      </c>
      <c r="AB59">
        <v>93</v>
      </c>
      <c r="AC59">
        <v>67.5</v>
      </c>
      <c r="AD59">
        <v>29</v>
      </c>
      <c r="AE59">
        <f>AC59+AD59</f>
        <v>96.5</v>
      </c>
      <c r="AG59" s="3">
        <f>(F59+H59+J59+O59+Y59+Z59+AB59)/(F$1+H$1+J$1+O$1+Y$1+Z$1+AB$1)</f>
        <v>0.92400000000000004</v>
      </c>
      <c r="AH59" s="3">
        <f>+(C59+K59+L59+N59+P59+T59+W59+AA59)/8*0.02</f>
        <v>0.94666666666666677</v>
      </c>
      <c r="AI59" s="3">
        <f>(+E59+I59+M59+X59)/(E$1+I$1+M$1+X$1)</f>
        <v>1</v>
      </c>
      <c r="AJ59" s="3">
        <f>(S59+AE59)/200</f>
        <v>0.90500000000000003</v>
      </c>
      <c r="AK59" s="4">
        <f>(AG59*AG$1+AH59*AH$1+AI59*AI$1+AJ59*AJ$1)/0.8</f>
        <v>0.9334583333333335</v>
      </c>
    </row>
    <row r="60" spans="1:37">
      <c r="A60">
        <v>87452</v>
      </c>
      <c r="C60">
        <v>50</v>
      </c>
      <c r="E60">
        <v>10</v>
      </c>
      <c r="F60">
        <v>10</v>
      </c>
      <c r="H60">
        <v>92</v>
      </c>
      <c r="I60">
        <v>12</v>
      </c>
      <c r="J60">
        <v>10</v>
      </c>
      <c r="K60">
        <v>44.5</v>
      </c>
      <c r="L60">
        <v>50</v>
      </c>
      <c r="M60">
        <v>10</v>
      </c>
      <c r="N60">
        <v>43</v>
      </c>
      <c r="O60">
        <v>8</v>
      </c>
      <c r="P60">
        <v>50</v>
      </c>
      <c r="Q60">
        <v>50</v>
      </c>
      <c r="R60">
        <v>20.5</v>
      </c>
      <c r="S60">
        <f>Q60+R60</f>
        <v>70.5</v>
      </c>
      <c r="T60">
        <f>33+1/3</f>
        <v>33.333333333333336</v>
      </c>
      <c r="W60">
        <v>50</v>
      </c>
      <c r="X60">
        <v>10</v>
      </c>
      <c r="Y60">
        <v>10</v>
      </c>
      <c r="Z60">
        <v>8</v>
      </c>
      <c r="AA60">
        <v>40.5</v>
      </c>
      <c r="AB60">
        <v>94</v>
      </c>
      <c r="AC60">
        <v>49.5</v>
      </c>
      <c r="AD60">
        <v>21</v>
      </c>
      <c r="AE60">
        <f>AC60+AD60</f>
        <v>70.5</v>
      </c>
      <c r="AG60" s="3">
        <f>(F60+H60+J60+O60+Y60+Z60+AB60)/(F$1+H$1+J$1+O$1+Y$1+Z$1+AB$1)</f>
        <v>0.92800000000000005</v>
      </c>
      <c r="AH60" s="3">
        <f>+(C60+K60+L60+N60+P60+T60+W60+AA60)/8*0.02</f>
        <v>0.90333333333333332</v>
      </c>
      <c r="AI60" s="3">
        <f>(+E60+I60+M60+X60)/(E$1+I$1+M$1+X$1)</f>
        <v>1.05</v>
      </c>
      <c r="AJ60" s="3">
        <f>(S60+AE60)/200</f>
        <v>0.70499999999999996</v>
      </c>
      <c r="AK60" s="4">
        <f>(AG60*AG$1+AH60*AH$1+AI60*AI$1+AJ60*AJ$1)/0.8</f>
        <v>0.85191666666666666</v>
      </c>
    </row>
    <row r="61" spans="1:37">
      <c r="A61">
        <v>88980</v>
      </c>
      <c r="C61">
        <v>50</v>
      </c>
      <c r="E61">
        <v>0</v>
      </c>
      <c r="F61">
        <v>0</v>
      </c>
      <c r="H61">
        <v>97</v>
      </c>
      <c r="I61">
        <v>12</v>
      </c>
      <c r="J61">
        <v>10</v>
      </c>
      <c r="K61">
        <v>35</v>
      </c>
      <c r="L61">
        <v>50</v>
      </c>
      <c r="M61">
        <v>10</v>
      </c>
      <c r="N61">
        <v>43</v>
      </c>
      <c r="P61">
        <v>50</v>
      </c>
      <c r="Q61">
        <v>65</v>
      </c>
      <c r="R61">
        <v>17.5</v>
      </c>
      <c r="S61">
        <f>Q61+R61</f>
        <v>82.5</v>
      </c>
      <c r="T61">
        <f>43+1/3</f>
        <v>43.333333333333336</v>
      </c>
      <c r="W61">
        <v>50</v>
      </c>
      <c r="X61">
        <v>10</v>
      </c>
      <c r="Y61">
        <v>10</v>
      </c>
      <c r="Z61">
        <v>5</v>
      </c>
      <c r="AA61">
        <v>39</v>
      </c>
      <c r="AB61">
        <v>94</v>
      </c>
      <c r="AC61">
        <v>56.25</v>
      </c>
      <c r="AD61">
        <v>22</v>
      </c>
      <c r="AE61">
        <f>AC61+AD61</f>
        <v>78.25</v>
      </c>
      <c r="AG61" s="3">
        <f>(F61+H61+J61+O61+Y61+Z61+AB61)/(F$1+H$1+J$1+O$1+Y$1+Z$1+AB$1)</f>
        <v>0.86399999999999999</v>
      </c>
      <c r="AH61" s="3">
        <f>+(C61+K61+L61+N61+P61+T61+W61+AA61)/8*0.02</f>
        <v>0.90083333333333326</v>
      </c>
      <c r="AI61" s="3">
        <f>(+E61+I61+M61+X61)/(E$1+I$1+M$1+X$1)</f>
        <v>0.8</v>
      </c>
      <c r="AJ61" s="3">
        <f>(S61+AE61)/200</f>
        <v>0.80374999999999996</v>
      </c>
      <c r="AK61" s="4">
        <f>(AG61*AG$1+AH61*AH$1+AI61*AI$1+AJ61*AJ$1)/0.8</f>
        <v>0.84491666666666654</v>
      </c>
    </row>
    <row r="62" spans="1:37">
      <c r="A62">
        <v>89540</v>
      </c>
      <c r="C62">
        <v>50</v>
      </c>
      <c r="E62">
        <v>10</v>
      </c>
      <c r="F62">
        <v>10</v>
      </c>
      <c r="H62" s="5">
        <v>93</v>
      </c>
      <c r="I62">
        <v>12</v>
      </c>
      <c r="J62">
        <v>10</v>
      </c>
      <c r="K62">
        <v>36.5</v>
      </c>
      <c r="L62">
        <v>50</v>
      </c>
      <c r="M62">
        <v>10</v>
      </c>
      <c r="N62">
        <v>50</v>
      </c>
      <c r="P62">
        <v>50</v>
      </c>
      <c r="Q62">
        <v>52.5</v>
      </c>
      <c r="R62">
        <v>15</v>
      </c>
      <c r="S62">
        <f>Q62+R62</f>
        <v>67.5</v>
      </c>
      <c r="T62">
        <f>26+2/3</f>
        <v>26.666666666666668</v>
      </c>
      <c r="W62">
        <v>50</v>
      </c>
      <c r="X62">
        <v>10</v>
      </c>
      <c r="Y62">
        <v>10</v>
      </c>
      <c r="Z62">
        <v>8</v>
      </c>
      <c r="AC62">
        <v>51.75</v>
      </c>
      <c r="AD62">
        <v>24</v>
      </c>
      <c r="AE62">
        <f>AC62+AD62</f>
        <v>75.75</v>
      </c>
      <c r="AG62" s="3">
        <f>(F62+H62+J62+O62+Y62+Z62+AB62)/(F$1+H$1+J$1+O$1+Y$1+Z$1+AB$1)</f>
        <v>0.52400000000000002</v>
      </c>
      <c r="AH62" s="3">
        <f>+(C62+K62+L62+N62+P62+T62+W62+AA62)/8*0.02</f>
        <v>0.78291666666666671</v>
      </c>
      <c r="AI62" s="3">
        <f>(+E62+I62+M62+X62)/(E$1+I$1+M$1+X$1)</f>
        <v>1.05</v>
      </c>
      <c r="AJ62" s="3">
        <f>(S62+AE62)/200</f>
        <v>0.71625000000000005</v>
      </c>
      <c r="AK62" s="4">
        <f>(AG62*AG$1+AH62*AH$1+AI62*AI$1+AJ62*AJ$1)/0.8</f>
        <v>0.74275520833333342</v>
      </c>
    </row>
    <row r="63" spans="1:37">
      <c r="A63">
        <v>98421</v>
      </c>
      <c r="C63">
        <v>50</v>
      </c>
      <c r="E63">
        <v>10</v>
      </c>
      <c r="F63">
        <v>10</v>
      </c>
      <c r="H63">
        <v>96</v>
      </c>
      <c r="J63">
        <v>10</v>
      </c>
      <c r="K63">
        <v>44.5</v>
      </c>
      <c r="L63">
        <v>50</v>
      </c>
      <c r="M63">
        <v>10</v>
      </c>
      <c r="N63">
        <v>46.5</v>
      </c>
      <c r="O63">
        <f>10+2</f>
        <v>12</v>
      </c>
      <c r="P63">
        <v>50</v>
      </c>
      <c r="Q63">
        <v>67.5</v>
      </c>
      <c r="R63">
        <v>21.5</v>
      </c>
      <c r="S63">
        <f>Q63+R63</f>
        <v>89</v>
      </c>
      <c r="T63">
        <f>33+1/3</f>
        <v>33.333333333333336</v>
      </c>
      <c r="W63">
        <v>50</v>
      </c>
      <c r="X63">
        <v>10</v>
      </c>
      <c r="Y63">
        <v>10</v>
      </c>
      <c r="AA63">
        <v>40.5</v>
      </c>
      <c r="AB63">
        <v>91</v>
      </c>
      <c r="AC63">
        <v>60.75</v>
      </c>
      <c r="AD63">
        <v>19</v>
      </c>
      <c r="AE63">
        <f>AC63+AD63</f>
        <v>79.75</v>
      </c>
      <c r="AG63" s="3">
        <f>(F63+H63+J63+O63+Y63+Z63+AB63)/(F$1+H$1+J$1+O$1+Y$1+Z$1+AB$1)</f>
        <v>0.91600000000000004</v>
      </c>
      <c r="AH63" s="3">
        <f>+(C63+K63+L63+N63+P63+T63+W63+AA63)/8*0.02</f>
        <v>0.91208333333333336</v>
      </c>
      <c r="AI63" s="3">
        <f>(+E63+I63+M63+X63)/(E$1+I$1+M$1+X$1)</f>
        <v>0.75</v>
      </c>
      <c r="AJ63" s="3">
        <f>(S63+AE63)/200</f>
        <v>0.84375</v>
      </c>
      <c r="AK63" s="4">
        <f>(AG63*AG$1+AH63*AH$1+AI63*AI$1+AJ63*AJ$1)/0.8</f>
        <v>0.86693229166666663</v>
      </c>
    </row>
    <row r="64" spans="1:37">
      <c r="E64">
        <v>10</v>
      </c>
      <c r="H64" s="5"/>
      <c r="J64">
        <v>10</v>
      </c>
      <c r="K64">
        <v>33</v>
      </c>
      <c r="L64">
        <v>50</v>
      </c>
      <c r="M64">
        <v>10</v>
      </c>
      <c r="P64">
        <v>50</v>
      </c>
      <c r="Q64">
        <v>75</v>
      </c>
      <c r="R64">
        <v>9</v>
      </c>
      <c r="S64">
        <f>Q64+R64</f>
        <v>84</v>
      </c>
      <c r="T64">
        <f>23+1/3</f>
        <v>23.333333333333332</v>
      </c>
      <c r="X64">
        <v>10</v>
      </c>
      <c r="Y64">
        <v>5</v>
      </c>
      <c r="AA64">
        <v>39</v>
      </c>
      <c r="AG64" s="3">
        <f>(F64+H64+J64+O64+Y64+Z64+AB64)/(F$1+H$1+J$1+O$1+Y$1+Z$1+AB$1)</f>
        <v>0.06</v>
      </c>
      <c r="AH64" s="3">
        <f>+(C64+K64+L64+N64+P64+T64+W64+AA64)/8*0.02</f>
        <v>0.48833333333333334</v>
      </c>
      <c r="AI64" s="3">
        <f>(+E64+I64+M64+X64)/(E$1+I$1+M$1+X$1)</f>
        <v>0.75</v>
      </c>
      <c r="AJ64" s="3">
        <f>(S64+AE64)/200</f>
        <v>0.42</v>
      </c>
      <c r="AK64" s="4">
        <f>(AG64*AG$1+AH64*AH$1+AI64*AI$1+AJ64*AJ$1)/0.8</f>
        <v>0.41510416666666666</v>
      </c>
    </row>
    <row r="65" spans="3:37">
      <c r="C65">
        <v>50</v>
      </c>
      <c r="F65">
        <v>10</v>
      </c>
      <c r="H65">
        <v>92</v>
      </c>
      <c r="J65">
        <v>10</v>
      </c>
      <c r="M65">
        <v>10</v>
      </c>
      <c r="N65">
        <v>29</v>
      </c>
      <c r="O65">
        <v>8</v>
      </c>
      <c r="P65">
        <v>50</v>
      </c>
      <c r="Q65">
        <v>50</v>
      </c>
      <c r="R65">
        <v>14.5</v>
      </c>
      <c r="S65">
        <f>Q65+R65</f>
        <v>64.5</v>
      </c>
      <c r="T65">
        <f>26+2/3</f>
        <v>26.666666666666668</v>
      </c>
      <c r="W65">
        <v>50</v>
      </c>
      <c r="X65">
        <v>10</v>
      </c>
      <c r="Y65">
        <v>10</v>
      </c>
      <c r="Z65">
        <v>9</v>
      </c>
      <c r="AA65">
        <v>45</v>
      </c>
      <c r="AB65">
        <v>86</v>
      </c>
      <c r="AC65">
        <v>58.5</v>
      </c>
      <c r="AD65">
        <v>22</v>
      </c>
      <c r="AE65">
        <f>AC65+AD65</f>
        <v>80.5</v>
      </c>
      <c r="AG65" s="3">
        <f>(F65+H65+J65+O65+Y65+Z65+AB65)/(F$1+H$1+J$1+O$1+Y$1+Z$1+AB$1)</f>
        <v>0.9</v>
      </c>
      <c r="AH65" s="3">
        <f>+(C65+K65+L65+N65+P65+T65+W65+AA65)/8*0.02</f>
        <v>0.62666666666666671</v>
      </c>
      <c r="AI65" s="3">
        <f>(+E65+I65+M65+X65)/(E$1+I$1+M$1+X$1)</f>
        <v>0.5</v>
      </c>
      <c r="AJ65" s="3">
        <f>(S65+AE65)/200</f>
        <v>0.72499999999999998</v>
      </c>
      <c r="AK65" s="4">
        <f>(AG65*AG$1+AH65*AH$1+AI65*AI$1+AJ65*AJ$1)/0.8</f>
        <v>0.69895833333333335</v>
      </c>
    </row>
    <row r="68" spans="3:37">
      <c r="C68">
        <f>AVERAGE(C3:C66)</f>
        <v>50</v>
      </c>
      <c r="D68" t="e">
        <f t="shared" ref="D68:N68" si="0">AVERAGE(D3:D66)</f>
        <v>#DIV/0!</v>
      </c>
      <c r="E68">
        <f t="shared" si="0"/>
        <v>9.3442622950819665</v>
      </c>
      <c r="F68">
        <f t="shared" si="0"/>
        <v>9.8387096774193541</v>
      </c>
      <c r="G68" t="e">
        <f t="shared" si="0"/>
        <v>#DIV/0!</v>
      </c>
      <c r="H68">
        <f t="shared" si="0"/>
        <v>94.435483870967744</v>
      </c>
      <c r="I68">
        <f t="shared" si="0"/>
        <v>11.59322033898305</v>
      </c>
      <c r="J68">
        <f t="shared" si="0"/>
        <v>9.9056603773584904</v>
      </c>
      <c r="K68">
        <f t="shared" si="0"/>
        <v>41.403225806451616</v>
      </c>
      <c r="L68">
        <f t="shared" si="0"/>
        <v>48.387096774193552</v>
      </c>
      <c r="M68">
        <f t="shared" si="0"/>
        <v>9.8387096774193541</v>
      </c>
      <c r="N68">
        <f t="shared" si="0"/>
        <v>43.383333333333333</v>
      </c>
      <c r="Q68">
        <f>AVERAGE(Q3:Q66)</f>
        <v>63.055555555555557</v>
      </c>
      <c r="R68">
        <f>AVERAGE(R3:R66)</f>
        <v>16.952380952380953</v>
      </c>
      <c r="S68">
        <f>AVERAGE(S3:S66)</f>
        <v>80.007936507936506</v>
      </c>
      <c r="T68">
        <f>AVERAGE(T3:T66)</f>
        <v>36.075268817204311</v>
      </c>
      <c r="W68">
        <f>AVERAGE(W3:W65)</f>
        <v>50</v>
      </c>
      <c r="AA68">
        <f>AVERAGE(AA3:AA65)</f>
        <v>38.620689655172413</v>
      </c>
      <c r="AB68">
        <f>AVERAGE(AB3:AB65)</f>
        <v>92.859649122807014</v>
      </c>
      <c r="AC68">
        <f>AVERAGE(AC3:AC65)</f>
        <v>59.443548387096776</v>
      </c>
      <c r="AD68">
        <f>AVERAGE(AD3:AD65)</f>
        <v>22.85483870967742</v>
      </c>
      <c r="AE68">
        <f>AVERAGE(AE3:AE65)</f>
        <v>82.298387096774192</v>
      </c>
      <c r="AG68" s="3">
        <f>AVERAGE(AG3:AG66)</f>
        <v>0.87063492063492054</v>
      </c>
      <c r="AH68" s="3">
        <f t="shared" ref="AH68:AJ68" si="1">AVERAGE(AH3:AH66)</f>
        <v>0.86494708994709002</v>
      </c>
      <c r="AI68" s="3">
        <f t="shared" si="1"/>
        <v>0.92222222222222161</v>
      </c>
      <c r="AJ68" s="3">
        <f t="shared" si="1"/>
        <v>0.80500000000000016</v>
      </c>
      <c r="AK68" s="3">
        <f>AVERAGE(AK3:AK66)</f>
        <v>0.85069279100529116</v>
      </c>
    </row>
  </sheetData>
  <sortState ref="A3:AK65">
    <sortCondition ref="A3:A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2015-11-06T03:21:37Z</dcterms:created>
  <dcterms:modified xsi:type="dcterms:W3CDTF">2015-11-06T03:52:08Z</dcterms:modified>
</cp:coreProperties>
</file>