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1050" windowWidth="20295" windowHeight="10965" activeTab="0"/>
  </bookViews>
  <sheets>
    <sheet name="Data" sheetId="1" r:id="rId1"/>
  </sheets>
  <definedNames>
    <definedName name="_xlfn.AVERAGEIF" hidden="1">#NAME?</definedName>
    <definedName name="_xlfn.AVERAGEIFS" hidden="1">#NAME?</definedName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<sst xmlns="http://schemas.openxmlformats.org/spreadsheetml/2006/main" count="109" uniqueCount="48">
  <si>
    <t>Pre</t>
  </si>
  <si>
    <t>Post</t>
  </si>
  <si>
    <t>ELL</t>
  </si>
  <si>
    <t>Male</t>
  </si>
  <si>
    <t>Male gain</t>
  </si>
  <si>
    <t>DG</t>
  </si>
  <si>
    <t>ELLG</t>
  </si>
  <si>
    <t>NELLG</t>
  </si>
  <si>
    <t>Non-disabled gain</t>
  </si>
  <si>
    <t>Disabled gain</t>
  </si>
  <si>
    <t>ELL Gain</t>
  </si>
  <si>
    <t>Non-ELL  Gain</t>
  </si>
  <si>
    <t>Difference</t>
  </si>
  <si>
    <t>Overall Mean gain</t>
  </si>
  <si>
    <t>Female gain</t>
  </si>
  <si>
    <t>Standard Deviation</t>
  </si>
  <si>
    <t>%</t>
  </si>
  <si>
    <t>GAIN</t>
  </si>
  <si>
    <t>Gain %</t>
  </si>
  <si>
    <t>#</t>
  </si>
  <si>
    <t>Gender</t>
  </si>
  <si>
    <t>Disability</t>
  </si>
  <si>
    <t>ND</t>
  </si>
  <si>
    <t>No Dis</t>
  </si>
  <si>
    <t>Not ELL</t>
  </si>
  <si>
    <t>Indicator</t>
  </si>
  <si>
    <t>Raw</t>
  </si>
  <si>
    <t>Effect Size*</t>
  </si>
  <si>
    <t>*The effect size is the standard amount that scores changed from the pre- to posttest. It tells us if the students did better on the posttest (a positive effect) and to what degree (how much better). According to Cohen (1992), 0.2 is indicative of a small effect, 0.5 a medium, and 0.8 a large effect size.</t>
  </si>
  <si>
    <t xml:space="preserve"> </t>
  </si>
  <si>
    <t xml:space="preserve">      </t>
  </si>
  <si>
    <t>1 Quartile</t>
  </si>
  <si>
    <t>2 Quartile</t>
  </si>
  <si>
    <t>3 Quartile</t>
  </si>
  <si>
    <t>4 Quartile</t>
  </si>
  <si>
    <t xml:space="preserve">INSTRUCTIONS:
1. For each student, enter pre and post scores.
2. Code each student in three categories 
3. Save this worksheet for your own records, then delete names and Save As under a different name.
4. Attach this file to Section VI of your Work Sample Portfolio 
5. Very Important: Click on Self Rate, the Add Self-Rate, and enter the data from above.
</t>
  </si>
  <si>
    <r>
      <t>Name (</t>
    </r>
    <r>
      <rPr>
        <b/>
        <sz val="12"/>
        <color indexed="10"/>
        <rFont val="Calibri"/>
        <family val="2"/>
      </rPr>
      <t>Delete when done</t>
    </r>
    <r>
      <rPr>
        <b/>
        <sz val="12"/>
        <color indexed="8"/>
        <rFont val="Calibri"/>
        <family val="2"/>
      </rPr>
      <t>)</t>
    </r>
  </si>
  <si>
    <t>Mode</t>
  </si>
  <si>
    <t>Mean</t>
  </si>
  <si>
    <t>Median</t>
  </si>
  <si>
    <t>MG%</t>
  </si>
  <si>
    <t>FG%</t>
  </si>
  <si>
    <t>Female</t>
  </si>
  <si>
    <t>N/A</t>
  </si>
  <si>
    <t>g</t>
  </si>
  <si>
    <t>&lt;g&gt;</t>
  </si>
  <si>
    <t>Effect size</t>
  </si>
  <si>
    <t>If 20% &lt;g&gt;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</si>
</sst>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;\-0;;@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color indexed="57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57"/>
      <name val="Calibri"/>
      <family val="2"/>
    </font>
    <font>
      <b/>
      <sz val="12"/>
      <color indexed="1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1" fillId="29" borderId="7" applyNumberFormat="0" applyFont="0" applyAlignment="0" applyProtection="0"/>
    <xf numFmtId="0" fontId="41" fillId="24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0" borderId="10" xfId="0" applyFill="1" applyBorder="1" applyAlignment="1">
      <alignment horizontal="center"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10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24" borderId="0" xfId="0" applyFont="1" applyFill="1" applyAlignment="1">
      <alignment/>
    </xf>
    <xf numFmtId="10" fontId="10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2" fontId="12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31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9" fontId="0" fillId="0" borderId="10" xfId="0" applyNumberFormat="1" applyBorder="1" applyAlignment="1">
      <alignment horizontal="right"/>
    </xf>
    <xf numFmtId="10" fontId="8" fillId="0" borderId="10" xfId="0" applyNumberFormat="1" applyFont="1" applyFill="1" applyBorder="1" applyAlignment="1">
      <alignment horizontal="right"/>
    </xf>
    <xf numFmtId="10" fontId="8" fillId="0" borderId="10" xfId="0" applyNumberFormat="1" applyFont="1" applyBorder="1" applyAlignment="1">
      <alignment horizontal="right"/>
    </xf>
    <xf numFmtId="10" fontId="7" fillId="0" borderId="10" xfId="0" applyNumberFormat="1" applyFont="1" applyBorder="1" applyAlignment="1">
      <alignment horizontal="right"/>
    </xf>
    <xf numFmtId="10" fontId="9" fillId="0" borderId="10" xfId="0" applyNumberFormat="1" applyFont="1" applyBorder="1" applyAlignment="1">
      <alignment horizontal="right"/>
    </xf>
    <xf numFmtId="2" fontId="0" fillId="31" borderId="10" xfId="0" applyNumberFormat="1" applyFill="1" applyBorder="1" applyAlignment="1">
      <alignment horizontal="right"/>
    </xf>
    <xf numFmtId="0" fontId="10" fillId="0" borderId="10" xfId="0" applyFont="1" applyBorder="1" applyAlignment="1">
      <alignment/>
    </xf>
    <xf numFmtId="10" fontId="8" fillId="24" borderId="10" xfId="0" applyNumberFormat="1" applyFont="1" applyFill="1" applyBorder="1" applyAlignment="1">
      <alignment/>
    </xf>
    <xf numFmtId="10" fontId="9" fillId="24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NumberFormat="1" applyFill="1" applyAlignment="1">
      <alignment vertical="top" wrapText="1" readingOrder="1"/>
    </xf>
    <xf numFmtId="10" fontId="0" fillId="0" borderId="10" xfId="0" applyNumberForma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2" fillId="3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1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24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30" borderId="0" xfId="0" applyFill="1" applyBorder="1" applyAlignment="1">
      <alignment horizontal="center"/>
    </xf>
    <xf numFmtId="10" fontId="16" fillId="24" borderId="10" xfId="0" applyNumberFormat="1" applyFont="1" applyFill="1" applyBorder="1" applyAlignment="1">
      <alignment/>
    </xf>
    <xf numFmtId="10" fontId="9" fillId="0" borderId="0" xfId="0" applyNumberFormat="1" applyFont="1" applyFill="1" applyAlignment="1">
      <alignment/>
    </xf>
    <xf numFmtId="10" fontId="9" fillId="24" borderId="0" xfId="0" applyNumberFormat="1" applyFont="1" applyFill="1" applyAlignment="1">
      <alignment/>
    </xf>
    <xf numFmtId="10" fontId="6" fillId="0" borderId="12" xfId="0" applyNumberFormat="1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0" fontId="6" fillId="3" borderId="12" xfId="0" applyFont="1" applyFill="1" applyBorder="1" applyAlignment="1">
      <alignment horizontal="right" indent="1"/>
    </xf>
    <xf numFmtId="10" fontId="6" fillId="0" borderId="10" xfId="0" applyNumberFormat="1" applyFont="1" applyBorder="1" applyAlignment="1">
      <alignment/>
    </xf>
    <xf numFmtId="10" fontId="13" fillId="10" borderId="10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2" fillId="0" borderId="0" xfId="0" applyNumberFormat="1" applyFont="1" applyFill="1" applyAlignment="1">
      <alignment vertical="top" wrapText="1" readingOrder="1"/>
    </xf>
    <xf numFmtId="0" fontId="0" fillId="0" borderId="0" xfId="0" applyNumberFormat="1" applyFill="1" applyAlignment="1">
      <alignment vertical="top" wrapText="1" readingOrder="1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7"/>
  <sheetViews>
    <sheetView tabSelected="1" zoomScalePageLayoutView="0" workbookViewId="0" topLeftCell="A1">
      <selection activeCell="E33" sqref="E33"/>
    </sheetView>
  </sheetViews>
  <sheetFormatPr defaultColWidth="8.8515625" defaultRowHeight="15"/>
  <cols>
    <col min="1" max="1" width="3.00390625" style="1" bestFit="1" customWidth="1"/>
    <col min="2" max="2" width="27.140625" style="3" bestFit="1" customWidth="1"/>
    <col min="3" max="3" width="13.28125" style="0" bestFit="1" customWidth="1"/>
    <col min="4" max="4" width="8.28125" style="0" bestFit="1" customWidth="1"/>
    <col min="5" max="5" width="7.140625" style="5" bestFit="1" customWidth="1"/>
    <col min="6" max="6" width="10.140625" style="5" customWidth="1"/>
    <col min="7" max="7" width="11.421875" style="2" customWidth="1"/>
    <col min="8" max="8" width="7.421875" style="7" customWidth="1"/>
    <col min="9" max="9" width="6.140625" style="8" hidden="1" customWidth="1"/>
    <col min="10" max="10" width="5.140625" style="8" hidden="1" customWidth="1"/>
    <col min="11" max="11" width="10.140625" style="11" customWidth="1"/>
    <col min="12" max="12" width="3.8515625" style="59" hidden="1" customWidth="1"/>
    <col min="13" max="13" width="4.00390625" style="59" hidden="1" customWidth="1"/>
    <col min="14" max="14" width="7.421875" style="13" bestFit="1" customWidth="1"/>
    <col min="15" max="15" width="5.00390625" style="14" hidden="1" customWidth="1"/>
    <col min="16" max="16" width="6.421875" style="14" hidden="1" customWidth="1"/>
    <col min="17" max="17" width="2.421875" style="14" customWidth="1"/>
    <col min="18" max="18" width="18.140625" style="0" bestFit="1" customWidth="1"/>
    <col min="19" max="19" width="9.00390625" style="0" bestFit="1" customWidth="1"/>
    <col min="20" max="20" width="7.28125" style="0" bestFit="1" customWidth="1"/>
    <col min="21" max="21" width="6.00390625" style="0" customWidth="1"/>
  </cols>
  <sheetData>
    <row r="1" spans="1:22" ht="13.5" customHeight="1">
      <c r="A1" s="48" t="s">
        <v>19</v>
      </c>
      <c r="B1" s="49" t="s">
        <v>36</v>
      </c>
      <c r="C1" s="31" t="s">
        <v>0</v>
      </c>
      <c r="D1" s="31" t="s">
        <v>1</v>
      </c>
      <c r="E1" s="50" t="s">
        <v>17</v>
      </c>
      <c r="F1" s="50" t="s">
        <v>45</v>
      </c>
      <c r="G1" s="51" t="s">
        <v>18</v>
      </c>
      <c r="H1" s="52" t="s">
        <v>20</v>
      </c>
      <c r="I1" s="53" t="s">
        <v>40</v>
      </c>
      <c r="J1" s="53" t="s">
        <v>41</v>
      </c>
      <c r="K1" s="54" t="s">
        <v>21</v>
      </c>
      <c r="L1" s="57" t="s">
        <v>5</v>
      </c>
      <c r="M1" s="57" t="s">
        <v>22</v>
      </c>
      <c r="N1" s="55" t="s">
        <v>2</v>
      </c>
      <c r="O1" s="14" t="s">
        <v>6</v>
      </c>
      <c r="P1" s="14" t="s">
        <v>7</v>
      </c>
      <c r="R1" s="19" t="s">
        <v>25</v>
      </c>
      <c r="S1" s="31" t="s">
        <v>16</v>
      </c>
      <c r="T1" s="22" t="s">
        <v>26</v>
      </c>
      <c r="U1" s="2"/>
      <c r="V1" s="2"/>
    </row>
    <row r="2" spans="1:22" ht="13.5" customHeight="1">
      <c r="A2" s="4">
        <v>1</v>
      </c>
      <c r="B2"/>
      <c r="C2" s="65">
        <v>0.375</v>
      </c>
      <c r="D2" s="65">
        <v>0.375</v>
      </c>
      <c r="E2" s="64">
        <f>SUM(D2,-C2)</f>
        <v>0</v>
      </c>
      <c r="F2" s="64">
        <f>(D2-C2)/(100%-C2)</f>
        <v>0</v>
      </c>
      <c r="G2" s="44">
        <f>SUM(E2/C2)</f>
        <v>0</v>
      </c>
      <c r="H2" s="18" t="s">
        <v>3</v>
      </c>
      <c r="I2" s="40">
        <f>IF(H2="male",G2,"NA")</f>
        <v>0</v>
      </c>
      <c r="J2" s="40" t="str">
        <f>IF(H2="female",G2,"NA")</f>
        <v>NA</v>
      </c>
      <c r="K2" s="20" t="s">
        <v>23</v>
      </c>
      <c r="L2" s="41" t="str">
        <f aca="true" t="shared" si="0" ref="L2:L21">IF(K2="Disab",G2,"NA")</f>
        <v>NA</v>
      </c>
      <c r="M2" s="41">
        <f aca="true" t="shared" si="1" ref="M2:M21">IF(K2="No Dis",G2,"NA")</f>
        <v>0</v>
      </c>
      <c r="N2" s="39" t="s">
        <v>24</v>
      </c>
      <c r="O2" s="15" t="str">
        <f aca="true" t="shared" si="2" ref="O2:O20">IF(N2="ELL",G2,"NA")</f>
        <v>NA</v>
      </c>
      <c r="P2" s="15">
        <f aca="true" t="shared" si="3" ref="P2:P20">IF(N2="Not ELL",G2,"NA")</f>
        <v>0</v>
      </c>
      <c r="Q2" s="15"/>
      <c r="R2" s="24" t="s">
        <v>13</v>
      </c>
      <c r="S2" s="33">
        <f>$G$22</f>
        <v>0.5814671031582795</v>
      </c>
      <c r="T2" s="44">
        <f>$E$22</f>
        <v>0.21875</v>
      </c>
      <c r="U2" s="6"/>
      <c r="V2" s="6"/>
    </row>
    <row r="3" spans="1:20" ht="13.5" customHeight="1">
      <c r="A3" s="4">
        <v>2</v>
      </c>
      <c r="B3"/>
      <c r="C3" s="65">
        <v>0.40625</v>
      </c>
      <c r="D3" s="65">
        <v>0.4375</v>
      </c>
      <c r="E3" s="64">
        <f aca="true" t="shared" si="4" ref="E3:E21">SUM(D3,-C3)</f>
        <v>0.03125</v>
      </c>
      <c r="F3" s="64">
        <f aca="true" t="shared" si="5" ref="F3:F21">(D3-C3)/(100%-C3)</f>
        <v>0.05263157894736842</v>
      </c>
      <c r="G3" s="44">
        <f aca="true" t="shared" si="6" ref="G3:G21">SUM(E3/C3)</f>
        <v>0.07692307692307693</v>
      </c>
      <c r="H3" s="18" t="s">
        <v>3</v>
      </c>
      <c r="I3" s="40">
        <f aca="true" t="shared" si="7" ref="I3:I21">IF(H3="male",G3,"NA")</f>
        <v>0.07692307692307693</v>
      </c>
      <c r="J3" s="40" t="str">
        <f aca="true" t="shared" si="8" ref="J3:J21">IF(H3="female",G3,"NA")</f>
        <v>NA</v>
      </c>
      <c r="K3" s="20" t="s">
        <v>23</v>
      </c>
      <c r="L3" s="41" t="str">
        <f t="shared" si="0"/>
        <v>NA</v>
      </c>
      <c r="M3" s="41">
        <f t="shared" si="1"/>
        <v>0.07692307692307693</v>
      </c>
      <c r="N3" s="39" t="s">
        <v>24</v>
      </c>
      <c r="O3" s="15" t="str">
        <f t="shared" si="2"/>
        <v>NA</v>
      </c>
      <c r="P3" s="15">
        <f t="shared" si="3"/>
        <v>0.07692307692307693</v>
      </c>
      <c r="Q3" s="15"/>
      <c r="R3" s="24" t="s">
        <v>37</v>
      </c>
      <c r="S3" s="33">
        <f>$G$23</f>
        <v>0.3333333333333333</v>
      </c>
      <c r="T3" s="44">
        <f>$E$23</f>
        <v>0.125</v>
      </c>
    </row>
    <row r="4" spans="1:20" ht="13.5" customHeight="1">
      <c r="A4" s="4" t="s">
        <v>44</v>
      </c>
      <c r="B4"/>
      <c r="C4" s="65">
        <v>0.4375</v>
      </c>
      <c r="D4" s="65">
        <v>0.5625</v>
      </c>
      <c r="E4" s="64">
        <f t="shared" si="4"/>
        <v>0.125</v>
      </c>
      <c r="F4" s="64">
        <f t="shared" si="5"/>
        <v>0.2222222222222222</v>
      </c>
      <c r="G4" s="44">
        <f t="shared" si="6"/>
        <v>0.2857142857142857</v>
      </c>
      <c r="H4" s="18" t="s">
        <v>42</v>
      </c>
      <c r="I4" s="40" t="str">
        <f t="shared" si="7"/>
        <v>NA</v>
      </c>
      <c r="J4" s="40">
        <f t="shared" si="8"/>
        <v>0.2857142857142857</v>
      </c>
      <c r="K4" s="20" t="s">
        <v>23</v>
      </c>
      <c r="L4" s="41" t="str">
        <f t="shared" si="0"/>
        <v>NA</v>
      </c>
      <c r="M4" s="41">
        <f t="shared" si="1"/>
        <v>0.2857142857142857</v>
      </c>
      <c r="N4" s="39" t="s">
        <v>24</v>
      </c>
      <c r="O4" s="15" t="str">
        <f t="shared" si="2"/>
        <v>NA</v>
      </c>
      <c r="P4" s="15">
        <f t="shared" si="3"/>
        <v>0.2857142857142857</v>
      </c>
      <c r="Q4" s="15"/>
      <c r="R4" s="24" t="s">
        <v>39</v>
      </c>
      <c r="S4" s="33">
        <f>$G$24</f>
        <v>0.4607843137254902</v>
      </c>
      <c r="T4" s="44">
        <f>$E$24</f>
        <v>0.203125</v>
      </c>
    </row>
    <row r="5" spans="1:20" ht="13.5" customHeight="1">
      <c r="A5" s="4">
        <v>4</v>
      </c>
      <c r="B5"/>
      <c r="C5" s="65">
        <v>0.4375</v>
      </c>
      <c r="D5" s="65">
        <v>0.5625</v>
      </c>
      <c r="E5" s="64">
        <f t="shared" si="4"/>
        <v>0.125</v>
      </c>
      <c r="F5" s="64">
        <f t="shared" si="5"/>
        <v>0.2222222222222222</v>
      </c>
      <c r="G5" s="44">
        <f t="shared" si="6"/>
        <v>0.2857142857142857</v>
      </c>
      <c r="H5" s="18" t="s">
        <v>3</v>
      </c>
      <c r="I5" s="40">
        <f t="shared" si="7"/>
        <v>0.2857142857142857</v>
      </c>
      <c r="J5" s="40" t="str">
        <f t="shared" si="8"/>
        <v>NA</v>
      </c>
      <c r="K5" s="20" t="s">
        <v>23</v>
      </c>
      <c r="L5" s="41" t="str">
        <f t="shared" si="0"/>
        <v>NA</v>
      </c>
      <c r="M5" s="41">
        <f t="shared" si="1"/>
        <v>0.2857142857142857</v>
      </c>
      <c r="N5" s="39" t="s">
        <v>24</v>
      </c>
      <c r="O5" s="15" t="str">
        <f t="shared" si="2"/>
        <v>NA</v>
      </c>
      <c r="P5" s="15">
        <f t="shared" si="3"/>
        <v>0.2857142857142857</v>
      </c>
      <c r="Q5" s="15"/>
      <c r="R5" s="25" t="s">
        <v>4</v>
      </c>
      <c r="S5" s="34">
        <f>(G2+G3+G5+G8+G9+G11+G13+G14+G15+G16+G19+G20)/12</f>
        <v>0.5976618833236481</v>
      </c>
      <c r="T5" s="21" t="s">
        <v>29</v>
      </c>
    </row>
    <row r="6" spans="1:20" ht="13.5" customHeight="1">
      <c r="A6" s="4">
        <v>5</v>
      </c>
      <c r="B6"/>
      <c r="C6" s="65">
        <v>0.375</v>
      </c>
      <c r="D6" s="65">
        <v>0.5</v>
      </c>
      <c r="E6" s="64">
        <f t="shared" si="4"/>
        <v>0.125</v>
      </c>
      <c r="F6" s="64">
        <f t="shared" si="5"/>
        <v>0.2</v>
      </c>
      <c r="G6" s="44">
        <f t="shared" si="6"/>
        <v>0.3333333333333333</v>
      </c>
      <c r="H6" s="18" t="s">
        <v>42</v>
      </c>
      <c r="I6" s="40" t="str">
        <f t="shared" si="7"/>
        <v>NA</v>
      </c>
      <c r="J6" s="40">
        <f t="shared" si="8"/>
        <v>0.3333333333333333</v>
      </c>
      <c r="K6" s="20" t="s">
        <v>23</v>
      </c>
      <c r="L6" s="41" t="str">
        <f t="shared" si="0"/>
        <v>NA</v>
      </c>
      <c r="M6" s="41">
        <f t="shared" si="1"/>
        <v>0.3333333333333333</v>
      </c>
      <c r="N6" s="39" t="s">
        <v>24</v>
      </c>
      <c r="O6" s="15" t="str">
        <f t="shared" si="2"/>
        <v>NA</v>
      </c>
      <c r="P6" s="15">
        <f t="shared" si="3"/>
        <v>0.3333333333333333</v>
      </c>
      <c r="Q6" s="15"/>
      <c r="R6" s="25" t="s">
        <v>14</v>
      </c>
      <c r="S6" s="35">
        <f>(SUM(G2:G21)-(G2+G3+G5+G8+G9+G11+G13+G14+G15+G16+G19+G20))/8</f>
        <v>0.5571749329102267</v>
      </c>
      <c r="T6" s="21"/>
    </row>
    <row r="7" spans="1:20" ht="13.5" customHeight="1">
      <c r="A7" s="4">
        <v>6</v>
      </c>
      <c r="B7"/>
      <c r="C7" s="65">
        <v>0.40625</v>
      </c>
      <c r="D7" s="65">
        <v>0.53125</v>
      </c>
      <c r="E7" s="64">
        <f t="shared" si="4"/>
        <v>0.125</v>
      </c>
      <c r="F7" s="64">
        <f t="shared" si="5"/>
        <v>0.21052631578947367</v>
      </c>
      <c r="G7" s="44">
        <f t="shared" si="6"/>
        <v>0.3076923076923077</v>
      </c>
      <c r="H7" s="18" t="s">
        <v>42</v>
      </c>
      <c r="I7" s="40" t="str">
        <f t="shared" si="7"/>
        <v>NA</v>
      </c>
      <c r="J7" s="40">
        <f t="shared" si="8"/>
        <v>0.3076923076923077</v>
      </c>
      <c r="K7" s="20" t="s">
        <v>23</v>
      </c>
      <c r="L7" s="41" t="str">
        <f t="shared" si="0"/>
        <v>NA</v>
      </c>
      <c r="M7" s="41">
        <f t="shared" si="1"/>
        <v>0.3076923076923077</v>
      </c>
      <c r="N7" s="39" t="s">
        <v>24</v>
      </c>
      <c r="O7" s="15" t="str">
        <f t="shared" si="2"/>
        <v>NA</v>
      </c>
      <c r="P7" s="15">
        <f t="shared" si="3"/>
        <v>0.3076923076923077</v>
      </c>
      <c r="Q7" s="15"/>
      <c r="R7" s="26" t="s">
        <v>12</v>
      </c>
      <c r="S7" s="36">
        <f>SUM(S5,-S6)</f>
        <v>0.04048695041342143</v>
      </c>
      <c r="T7" s="21"/>
    </row>
    <row r="8" spans="1:20" ht="13.5" customHeight="1">
      <c r="A8" s="4">
        <v>7</v>
      </c>
      <c r="B8"/>
      <c r="C8" s="65">
        <v>0.46875</v>
      </c>
      <c r="D8" s="65">
        <v>0.625</v>
      </c>
      <c r="E8" s="64">
        <f t="shared" si="4"/>
        <v>0.15625</v>
      </c>
      <c r="F8" s="64">
        <f t="shared" si="5"/>
        <v>0.29411764705882354</v>
      </c>
      <c r="G8" s="44">
        <f t="shared" si="6"/>
        <v>0.3333333333333333</v>
      </c>
      <c r="H8" s="18" t="s">
        <v>3</v>
      </c>
      <c r="I8" s="40">
        <f t="shared" si="7"/>
        <v>0.3333333333333333</v>
      </c>
      <c r="J8" s="40" t="str">
        <f t="shared" si="8"/>
        <v>NA</v>
      </c>
      <c r="K8" s="20" t="s">
        <v>23</v>
      </c>
      <c r="L8" s="41" t="str">
        <f t="shared" si="0"/>
        <v>NA</v>
      </c>
      <c r="M8" s="41">
        <f t="shared" si="1"/>
        <v>0.3333333333333333</v>
      </c>
      <c r="N8" s="39" t="s">
        <v>24</v>
      </c>
      <c r="O8" s="15" t="str">
        <f t="shared" si="2"/>
        <v>NA</v>
      </c>
      <c r="P8" s="15">
        <f t="shared" si="3"/>
        <v>0.3333333333333333</v>
      </c>
      <c r="Q8" s="15"/>
      <c r="R8" s="27" t="s">
        <v>8</v>
      </c>
      <c r="S8" s="37">
        <f>E22</f>
        <v>0.21875</v>
      </c>
      <c r="T8" s="21"/>
    </row>
    <row r="9" spans="1:21" ht="13.5" customHeight="1">
      <c r="A9" s="4">
        <v>8</v>
      </c>
      <c r="B9"/>
      <c r="C9" s="65">
        <v>0.53125</v>
      </c>
      <c r="D9" s="65">
        <v>0.6875</v>
      </c>
      <c r="E9" s="64">
        <f t="shared" si="4"/>
        <v>0.15625</v>
      </c>
      <c r="F9" s="64">
        <f t="shared" si="5"/>
        <v>0.3333333333333333</v>
      </c>
      <c r="G9" s="44">
        <f t="shared" si="6"/>
        <v>0.29411764705882354</v>
      </c>
      <c r="H9" s="18" t="s">
        <v>3</v>
      </c>
      <c r="I9" s="40">
        <f t="shared" si="7"/>
        <v>0.29411764705882354</v>
      </c>
      <c r="J9" s="40" t="str">
        <f t="shared" si="8"/>
        <v>NA</v>
      </c>
      <c r="K9" s="20" t="s">
        <v>23</v>
      </c>
      <c r="L9" s="41" t="str">
        <f t="shared" si="0"/>
        <v>NA</v>
      </c>
      <c r="M9" s="41">
        <f t="shared" si="1"/>
        <v>0.29411764705882354</v>
      </c>
      <c r="N9" s="39" t="s">
        <v>24</v>
      </c>
      <c r="O9" s="15" t="str">
        <f t="shared" si="2"/>
        <v>NA</v>
      </c>
      <c r="P9" s="15">
        <f t="shared" si="3"/>
        <v>0.29411764705882354</v>
      </c>
      <c r="Q9" s="15"/>
      <c r="R9" s="27" t="s">
        <v>9</v>
      </c>
      <c r="S9" s="37" t="s">
        <v>43</v>
      </c>
      <c r="T9" s="21"/>
      <c r="U9" t="s">
        <v>30</v>
      </c>
    </row>
    <row r="10" spans="1:20" ht="13.5" customHeight="1">
      <c r="A10" s="4">
        <v>9</v>
      </c>
      <c r="B10"/>
      <c r="C10" s="65">
        <v>0.5625</v>
      </c>
      <c r="D10" s="65">
        <v>0.75</v>
      </c>
      <c r="E10" s="64">
        <f t="shared" si="4"/>
        <v>0.1875</v>
      </c>
      <c r="F10" s="64">
        <f t="shared" si="5"/>
        <v>0.42857142857142855</v>
      </c>
      <c r="G10" s="44">
        <f t="shared" si="6"/>
        <v>0.3333333333333333</v>
      </c>
      <c r="H10" s="18" t="s">
        <v>42</v>
      </c>
      <c r="I10" s="40" t="str">
        <f t="shared" si="7"/>
        <v>NA</v>
      </c>
      <c r="J10" s="40">
        <f t="shared" si="8"/>
        <v>0.3333333333333333</v>
      </c>
      <c r="K10" s="20" t="s">
        <v>23</v>
      </c>
      <c r="L10" s="41" t="str">
        <f t="shared" si="0"/>
        <v>NA</v>
      </c>
      <c r="M10" s="41">
        <f t="shared" si="1"/>
        <v>0.3333333333333333</v>
      </c>
      <c r="N10" s="39" t="s">
        <v>24</v>
      </c>
      <c r="O10" s="15" t="str">
        <f t="shared" si="2"/>
        <v>NA</v>
      </c>
      <c r="P10" s="15">
        <f t="shared" si="3"/>
        <v>0.3333333333333333</v>
      </c>
      <c r="Q10" s="15"/>
      <c r="R10" s="28" t="s">
        <v>12</v>
      </c>
      <c r="S10" s="36" t="s">
        <v>43</v>
      </c>
      <c r="T10" s="21"/>
    </row>
    <row r="11" spans="1:20" ht="13.5" customHeight="1">
      <c r="A11" s="4">
        <v>10</v>
      </c>
      <c r="B11"/>
      <c r="C11" s="65">
        <v>0.6875</v>
      </c>
      <c r="D11" s="65">
        <v>0.875</v>
      </c>
      <c r="E11" s="64">
        <f t="shared" si="4"/>
        <v>0.1875</v>
      </c>
      <c r="F11" s="64">
        <f t="shared" si="5"/>
        <v>0.6</v>
      </c>
      <c r="G11" s="44">
        <f t="shared" si="6"/>
        <v>0.2727272727272727</v>
      </c>
      <c r="H11" s="18" t="s">
        <v>3</v>
      </c>
      <c r="I11" s="40">
        <f t="shared" si="7"/>
        <v>0.2727272727272727</v>
      </c>
      <c r="J11" s="40" t="str">
        <f t="shared" si="8"/>
        <v>NA</v>
      </c>
      <c r="K11" s="20" t="s">
        <v>23</v>
      </c>
      <c r="L11" s="41" t="str">
        <f t="shared" si="0"/>
        <v>NA</v>
      </c>
      <c r="M11" s="41">
        <f t="shared" si="1"/>
        <v>0.2727272727272727</v>
      </c>
      <c r="N11" s="39" t="s">
        <v>24</v>
      </c>
      <c r="O11" s="15" t="str">
        <f t="shared" si="2"/>
        <v>NA</v>
      </c>
      <c r="P11" s="15">
        <f t="shared" si="3"/>
        <v>0.2727272727272727</v>
      </c>
      <c r="Q11" s="15"/>
      <c r="R11" s="29" t="s">
        <v>11</v>
      </c>
      <c r="S11" s="37">
        <f>(SUM(G2:G21)-G19)/21</f>
        <v>0.5013972411031234</v>
      </c>
      <c r="T11" s="21"/>
    </row>
    <row r="12" spans="1:20" ht="13.5" customHeight="1">
      <c r="A12" s="4">
        <v>11</v>
      </c>
      <c r="B12"/>
      <c r="C12" s="65">
        <v>0.3125</v>
      </c>
      <c r="D12" s="65">
        <v>0.53125</v>
      </c>
      <c r="E12" s="64">
        <f t="shared" si="4"/>
        <v>0.21875</v>
      </c>
      <c r="F12" s="64">
        <f t="shared" si="5"/>
        <v>0.3181818181818182</v>
      </c>
      <c r="G12" s="44">
        <f t="shared" si="6"/>
        <v>0.7</v>
      </c>
      <c r="H12" s="18" t="s">
        <v>42</v>
      </c>
      <c r="I12" s="40" t="str">
        <f t="shared" si="7"/>
        <v>NA</v>
      </c>
      <c r="J12" s="40">
        <f t="shared" si="8"/>
        <v>0.7</v>
      </c>
      <c r="K12" s="20" t="s">
        <v>23</v>
      </c>
      <c r="L12" s="41" t="str">
        <f t="shared" si="0"/>
        <v>NA</v>
      </c>
      <c r="M12" s="41">
        <f t="shared" si="1"/>
        <v>0.7</v>
      </c>
      <c r="N12" s="39" t="s">
        <v>24</v>
      </c>
      <c r="O12" s="15" t="str">
        <f t="shared" si="2"/>
        <v>NA</v>
      </c>
      <c r="P12" s="15">
        <f t="shared" si="3"/>
        <v>0.7</v>
      </c>
      <c r="Q12" s="15"/>
      <c r="R12" s="29" t="s">
        <v>10</v>
      </c>
      <c r="S12" s="37">
        <f>G19</f>
        <v>1.1</v>
      </c>
      <c r="T12" s="21"/>
    </row>
    <row r="13" spans="1:20" ht="13.5" customHeight="1">
      <c r="A13" s="4">
        <v>12</v>
      </c>
      <c r="B13"/>
      <c r="C13" s="65">
        <v>0.28125</v>
      </c>
      <c r="D13" s="65">
        <v>0.53125</v>
      </c>
      <c r="E13" s="64">
        <f t="shared" si="4"/>
        <v>0.25</v>
      </c>
      <c r="F13" s="64">
        <f t="shared" si="5"/>
        <v>0.34782608695652173</v>
      </c>
      <c r="G13" s="44">
        <f t="shared" si="6"/>
        <v>0.8888888888888888</v>
      </c>
      <c r="H13" s="18" t="s">
        <v>3</v>
      </c>
      <c r="I13" s="40">
        <f t="shared" si="7"/>
        <v>0.8888888888888888</v>
      </c>
      <c r="J13" s="40" t="str">
        <f t="shared" si="8"/>
        <v>NA</v>
      </c>
      <c r="K13" s="20" t="s">
        <v>23</v>
      </c>
      <c r="L13" s="41" t="str">
        <f t="shared" si="0"/>
        <v>NA</v>
      </c>
      <c r="M13" s="41">
        <f t="shared" si="1"/>
        <v>0.8888888888888888</v>
      </c>
      <c r="N13" s="39" t="s">
        <v>24</v>
      </c>
      <c r="O13" s="15" t="str">
        <f t="shared" si="2"/>
        <v>NA</v>
      </c>
      <c r="P13" s="15">
        <f t="shared" si="3"/>
        <v>0.8888888888888888</v>
      </c>
      <c r="Q13" s="15"/>
      <c r="R13" s="28" t="s">
        <v>12</v>
      </c>
      <c r="S13" s="36">
        <f>SUM(S11,-S12)</f>
        <v>-0.5986027588968766</v>
      </c>
      <c r="T13" s="21"/>
    </row>
    <row r="14" spans="1:22" ht="13.5" customHeight="1">
      <c r="A14" s="4">
        <v>13</v>
      </c>
      <c r="B14"/>
      <c r="C14" s="65">
        <v>0.21875</v>
      </c>
      <c r="D14" s="65">
        <v>0.5</v>
      </c>
      <c r="E14" s="64">
        <f t="shared" si="4"/>
        <v>0.28125</v>
      </c>
      <c r="F14" s="64">
        <f t="shared" si="5"/>
        <v>0.36</v>
      </c>
      <c r="G14" s="44">
        <f t="shared" si="6"/>
        <v>1.2857142857142858</v>
      </c>
      <c r="H14" s="18" t="s">
        <v>3</v>
      </c>
      <c r="I14" s="40">
        <f t="shared" si="7"/>
        <v>1.2857142857142858</v>
      </c>
      <c r="J14" s="40" t="str">
        <f t="shared" si="8"/>
        <v>NA</v>
      </c>
      <c r="K14" s="20" t="s">
        <v>23</v>
      </c>
      <c r="L14" s="41" t="str">
        <f t="shared" si="0"/>
        <v>NA</v>
      </c>
      <c r="M14" s="41">
        <f t="shared" si="1"/>
        <v>1.2857142857142858</v>
      </c>
      <c r="N14" s="39" t="s">
        <v>24</v>
      </c>
      <c r="O14" s="15" t="str">
        <f t="shared" si="2"/>
        <v>NA</v>
      </c>
      <c r="P14" s="15">
        <f t="shared" si="3"/>
        <v>1.2857142857142858</v>
      </c>
      <c r="Q14" s="15"/>
      <c r="R14" s="30" t="s">
        <v>15</v>
      </c>
      <c r="S14" s="38">
        <f>STDEV(E2:E21)</f>
        <v>0.11953514678030673</v>
      </c>
      <c r="T14" s="21">
        <f>STDEVP(C1:C21)</f>
        <v>0.1109705056535294</v>
      </c>
      <c r="U14" s="2"/>
      <c r="V14" s="2"/>
    </row>
    <row r="15" spans="1:19" ht="13.5" customHeight="1">
      <c r="A15" s="4">
        <v>14</v>
      </c>
      <c r="B15"/>
      <c r="C15" s="65">
        <v>0.25</v>
      </c>
      <c r="D15" s="65">
        <v>0.53125</v>
      </c>
      <c r="E15" s="64">
        <f t="shared" si="4"/>
        <v>0.28125</v>
      </c>
      <c r="F15" s="64">
        <f t="shared" si="5"/>
        <v>0.375</v>
      </c>
      <c r="G15" s="44">
        <f t="shared" si="6"/>
        <v>1.125</v>
      </c>
      <c r="H15" s="18" t="s">
        <v>3</v>
      </c>
      <c r="I15" s="40">
        <f t="shared" si="7"/>
        <v>1.125</v>
      </c>
      <c r="J15" s="40" t="str">
        <f t="shared" si="8"/>
        <v>NA</v>
      </c>
      <c r="K15" s="20" t="s">
        <v>23</v>
      </c>
      <c r="L15" s="41" t="str">
        <f t="shared" si="0"/>
        <v>NA</v>
      </c>
      <c r="M15" s="41">
        <f t="shared" si="1"/>
        <v>1.125</v>
      </c>
      <c r="N15" s="39" t="s">
        <v>24</v>
      </c>
      <c r="O15" s="15" t="str">
        <f t="shared" si="2"/>
        <v>NA</v>
      </c>
      <c r="P15" s="15">
        <f t="shared" si="3"/>
        <v>1.125</v>
      </c>
      <c r="Q15" s="15"/>
      <c r="R15" s="30" t="s">
        <v>27</v>
      </c>
      <c r="S15" s="38">
        <f>E22/((S14+T14)/2)</f>
        <v>1.8980011786287068</v>
      </c>
    </row>
    <row r="16" spans="1:19" ht="13.5" customHeight="1">
      <c r="A16" s="4">
        <v>15</v>
      </c>
      <c r="B16"/>
      <c r="C16" s="65">
        <v>0.4375</v>
      </c>
      <c r="D16" s="65">
        <v>0.71875</v>
      </c>
      <c r="E16" s="64">
        <f t="shared" si="4"/>
        <v>0.28125</v>
      </c>
      <c r="F16" s="64">
        <f t="shared" si="5"/>
        <v>0.5</v>
      </c>
      <c r="G16" s="44">
        <f t="shared" si="6"/>
        <v>0.6428571428571429</v>
      </c>
      <c r="H16" s="18" t="s">
        <v>3</v>
      </c>
      <c r="I16" s="40">
        <f t="shared" si="7"/>
        <v>0.6428571428571429</v>
      </c>
      <c r="J16" s="40" t="str">
        <f t="shared" si="8"/>
        <v>NA</v>
      </c>
      <c r="K16" s="20" t="s">
        <v>23</v>
      </c>
      <c r="L16" s="41" t="str">
        <f t="shared" si="0"/>
        <v>NA</v>
      </c>
      <c r="M16" s="41">
        <f t="shared" si="1"/>
        <v>0.6428571428571429</v>
      </c>
      <c r="N16" s="39" t="s">
        <v>24</v>
      </c>
      <c r="O16" s="15" t="str">
        <f t="shared" si="2"/>
        <v>NA</v>
      </c>
      <c r="P16" s="15">
        <f t="shared" si="3"/>
        <v>0.6428571428571429</v>
      </c>
      <c r="Q16" s="15"/>
      <c r="R16" s="32"/>
      <c r="S16" s="23"/>
    </row>
    <row r="17" spans="1:23" ht="13.5" customHeight="1">
      <c r="A17" s="4">
        <v>16</v>
      </c>
      <c r="B17"/>
      <c r="C17" s="65">
        <v>0.34375</v>
      </c>
      <c r="D17" s="65">
        <v>0.65625</v>
      </c>
      <c r="E17" s="64">
        <f t="shared" si="4"/>
        <v>0.3125</v>
      </c>
      <c r="F17" s="64">
        <f t="shared" si="5"/>
        <v>0.47619047619047616</v>
      </c>
      <c r="G17" s="44">
        <f t="shared" si="6"/>
        <v>0.9090909090909091</v>
      </c>
      <c r="H17" s="18" t="s">
        <v>42</v>
      </c>
      <c r="I17" s="40" t="str">
        <f t="shared" si="7"/>
        <v>NA</v>
      </c>
      <c r="J17" s="40">
        <f t="shared" si="8"/>
        <v>0.9090909090909091</v>
      </c>
      <c r="K17" s="20" t="s">
        <v>23</v>
      </c>
      <c r="L17" s="41" t="str">
        <f t="shared" si="0"/>
        <v>NA</v>
      </c>
      <c r="M17" s="41">
        <f t="shared" si="1"/>
        <v>0.9090909090909091</v>
      </c>
      <c r="N17" s="39" t="s">
        <v>24</v>
      </c>
      <c r="O17" s="15" t="str">
        <f t="shared" si="2"/>
        <v>NA</v>
      </c>
      <c r="P17" s="15">
        <f t="shared" si="3"/>
        <v>0.9090909090909091</v>
      </c>
      <c r="Q17" s="15"/>
      <c r="R17" s="67" t="s">
        <v>35</v>
      </c>
      <c r="S17" s="67"/>
      <c r="T17" s="67"/>
      <c r="U17" s="67"/>
      <c r="V17" s="67"/>
      <c r="W17" s="67"/>
    </row>
    <row r="18" spans="1:23" ht="13.5" customHeight="1">
      <c r="A18" s="4">
        <v>17</v>
      </c>
      <c r="B18"/>
      <c r="C18" s="65">
        <v>0.53125</v>
      </c>
      <c r="D18" s="65">
        <v>0.84375</v>
      </c>
      <c r="E18" s="64">
        <f t="shared" si="4"/>
        <v>0.3125</v>
      </c>
      <c r="F18" s="64">
        <f t="shared" si="5"/>
        <v>0.6666666666666666</v>
      </c>
      <c r="G18" s="44">
        <f t="shared" si="6"/>
        <v>0.5882352941176471</v>
      </c>
      <c r="H18" s="18" t="s">
        <v>42</v>
      </c>
      <c r="I18" s="40" t="str">
        <f t="shared" si="7"/>
        <v>NA</v>
      </c>
      <c r="J18" s="40">
        <f t="shared" si="8"/>
        <v>0.5882352941176471</v>
      </c>
      <c r="K18" s="20" t="s">
        <v>23</v>
      </c>
      <c r="L18" s="41" t="str">
        <f t="shared" si="0"/>
        <v>NA</v>
      </c>
      <c r="M18" s="41">
        <f t="shared" si="1"/>
        <v>0.5882352941176471</v>
      </c>
      <c r="N18" s="39" t="s">
        <v>24</v>
      </c>
      <c r="O18" s="15" t="str">
        <f t="shared" si="2"/>
        <v>NA</v>
      </c>
      <c r="P18" s="15">
        <f t="shared" si="3"/>
        <v>0.5882352941176471</v>
      </c>
      <c r="Q18" s="15"/>
      <c r="R18" s="67"/>
      <c r="S18" s="67"/>
      <c r="T18" s="67"/>
      <c r="U18" s="67"/>
      <c r="V18" s="67"/>
      <c r="W18" s="67"/>
    </row>
    <row r="19" spans="1:23" ht="13.5" customHeight="1">
      <c r="A19" s="4">
        <v>18</v>
      </c>
      <c r="B19"/>
      <c r="C19" s="65">
        <v>0.3125</v>
      </c>
      <c r="D19" s="65">
        <v>0.65625</v>
      </c>
      <c r="E19" s="64">
        <f t="shared" si="4"/>
        <v>0.34375</v>
      </c>
      <c r="F19" s="64">
        <f t="shared" si="5"/>
        <v>0.5</v>
      </c>
      <c r="G19" s="44">
        <f t="shared" si="6"/>
        <v>1.1</v>
      </c>
      <c r="H19" s="18" t="s">
        <v>42</v>
      </c>
      <c r="I19" s="40" t="str">
        <f t="shared" si="7"/>
        <v>NA</v>
      </c>
      <c r="J19" s="40">
        <f t="shared" si="8"/>
        <v>1.1</v>
      </c>
      <c r="K19" s="20" t="s">
        <v>23</v>
      </c>
      <c r="L19" s="41" t="str">
        <f t="shared" si="0"/>
        <v>NA</v>
      </c>
      <c r="M19" s="41">
        <f t="shared" si="1"/>
        <v>1.1</v>
      </c>
      <c r="N19" s="39" t="s">
        <v>2</v>
      </c>
      <c r="O19" s="15">
        <f t="shared" si="2"/>
        <v>1.1</v>
      </c>
      <c r="P19" s="15" t="str">
        <f t="shared" si="3"/>
        <v>NA</v>
      </c>
      <c r="Q19" s="15"/>
      <c r="R19" s="67"/>
      <c r="S19" s="67"/>
      <c r="T19" s="67"/>
      <c r="U19" s="67"/>
      <c r="V19" s="67"/>
      <c r="W19" s="67"/>
    </row>
    <row r="20" spans="1:23" ht="13.5" customHeight="1">
      <c r="A20" s="4">
        <v>19</v>
      </c>
      <c r="B20"/>
      <c r="C20" s="65">
        <v>0.46875</v>
      </c>
      <c r="D20" s="65">
        <v>0.875</v>
      </c>
      <c r="E20" s="64">
        <f t="shared" si="4"/>
        <v>0.40625</v>
      </c>
      <c r="F20" s="64">
        <f t="shared" si="5"/>
        <v>0.7647058823529411</v>
      </c>
      <c r="G20" s="44">
        <f t="shared" si="6"/>
        <v>0.8666666666666667</v>
      </c>
      <c r="H20" s="18" t="s">
        <v>42</v>
      </c>
      <c r="I20" s="40" t="str">
        <f t="shared" si="7"/>
        <v>NA</v>
      </c>
      <c r="J20" s="40">
        <f t="shared" si="8"/>
        <v>0.8666666666666667</v>
      </c>
      <c r="K20" s="20" t="s">
        <v>23</v>
      </c>
      <c r="L20" s="41" t="str">
        <f t="shared" si="0"/>
        <v>NA</v>
      </c>
      <c r="M20" s="41">
        <f t="shared" si="1"/>
        <v>0.8666666666666667</v>
      </c>
      <c r="N20" s="39" t="s">
        <v>24</v>
      </c>
      <c r="O20" s="15" t="str">
        <f t="shared" si="2"/>
        <v>NA</v>
      </c>
      <c r="P20" s="15">
        <f t="shared" si="3"/>
        <v>0.8666666666666667</v>
      </c>
      <c r="Q20" s="15"/>
      <c r="R20" s="67"/>
      <c r="S20" s="67"/>
      <c r="T20" s="67"/>
      <c r="U20" s="67"/>
      <c r="V20" s="67"/>
      <c r="W20" s="67"/>
    </row>
    <row r="21" spans="1:23" ht="13.5" customHeight="1">
      <c r="A21" s="4">
        <v>20</v>
      </c>
      <c r="B21"/>
      <c r="C21" s="65">
        <v>0.46875</v>
      </c>
      <c r="D21" s="65">
        <v>0.9375</v>
      </c>
      <c r="E21" s="64">
        <f t="shared" si="4"/>
        <v>0.46875</v>
      </c>
      <c r="F21" s="64">
        <f t="shared" si="5"/>
        <v>0.8823529411764706</v>
      </c>
      <c r="G21" s="44">
        <f t="shared" si="6"/>
        <v>1</v>
      </c>
      <c r="H21" s="18" t="s">
        <v>3</v>
      </c>
      <c r="I21" s="40">
        <f t="shared" si="7"/>
        <v>1</v>
      </c>
      <c r="J21" s="40" t="str">
        <f t="shared" si="8"/>
        <v>NA</v>
      </c>
      <c r="K21" s="20" t="s">
        <v>23</v>
      </c>
      <c r="L21" s="41" t="str">
        <f t="shared" si="0"/>
        <v>NA</v>
      </c>
      <c r="M21" s="41">
        <f t="shared" si="1"/>
        <v>1</v>
      </c>
      <c r="N21" s="39" t="s">
        <v>24</v>
      </c>
      <c r="O21" s="15" t="str">
        <f>IF(N21="ELL",G21,"NA")</f>
        <v>NA</v>
      </c>
      <c r="P21" s="15">
        <f>IF(N21="Not ELL",G21,"NA")</f>
        <v>1</v>
      </c>
      <c r="Q21" s="15"/>
      <c r="R21" s="67"/>
      <c r="S21" s="67"/>
      <c r="T21" s="67"/>
      <c r="U21" s="67"/>
      <c r="V21" s="67"/>
      <c r="W21" s="67"/>
    </row>
    <row r="22" spans="1:23" ht="13.5" customHeight="1">
      <c r="A22" s="56"/>
      <c r="B22" s="62" t="s">
        <v>38</v>
      </c>
      <c r="C22" s="63">
        <f>AVERAGE(C2:C21)</f>
        <v>0.415625</v>
      </c>
      <c r="D22" s="63">
        <f>AVERAGE(D2:D21)</f>
        <v>0.634375</v>
      </c>
      <c r="E22" s="63">
        <f>AVERAGE(E2:E21)</f>
        <v>0.21875</v>
      </c>
      <c r="F22" s="63">
        <f>AVERAGE(F2:F21)</f>
        <v>0.3877274309834884</v>
      </c>
      <c r="G22" s="63">
        <f>AVERAGE(G2:G21)</f>
        <v>0.5814671031582795</v>
      </c>
      <c r="H22" s="47"/>
      <c r="I22" s="47">
        <f>_xlfn.IFERROR(AVERAGE(I2:I21),"NA")</f>
        <v>0.5641159939288282</v>
      </c>
      <c r="J22" s="47">
        <f>_xlfn.IFERROR(AVERAGE(J2:J21),"NA")</f>
        <v>0.6026740144387204</v>
      </c>
      <c r="K22" s="47"/>
      <c r="L22" s="47" t="str">
        <f>_xlfn.IFERROR(AVERAGE(L2:L21),"NA")</f>
        <v>NA</v>
      </c>
      <c r="M22" s="47">
        <f>_xlfn.IFERROR(AVERAGE(M2:M21),"NA")</f>
        <v>0.5814671031582795</v>
      </c>
      <c r="N22" s="47"/>
      <c r="O22" s="15" t="e">
        <f>IF(#REF!="ELL",#REF!,"NA")</f>
        <v>#REF!</v>
      </c>
      <c r="P22" s="15" t="e">
        <f>IF(#REF!="Not ELL",#REF!,"NA")</f>
        <v>#REF!</v>
      </c>
      <c r="Q22" s="15"/>
      <c r="R22" s="67"/>
      <c r="S22" s="67"/>
      <c r="T22" s="67"/>
      <c r="U22" s="67"/>
      <c r="V22" s="67"/>
      <c r="W22" s="67"/>
    </row>
    <row r="23" spans="1:23" ht="13.5" customHeight="1">
      <c r="A23" s="56"/>
      <c r="B23" s="62" t="s">
        <v>37</v>
      </c>
      <c r="C23" s="63">
        <f>MODE(C2:C21)</f>
        <v>0.4375</v>
      </c>
      <c r="D23" s="63">
        <f>MODE(D2:D21)</f>
        <v>0.53125</v>
      </c>
      <c r="E23" s="63">
        <f>MODE(E2:E21)</f>
        <v>0.125</v>
      </c>
      <c r="F23" s="63"/>
      <c r="G23" s="63">
        <f>MODE(G2:G21)</f>
        <v>0.3333333333333333</v>
      </c>
      <c r="H23" s="46"/>
      <c r="I23" s="46" t="str">
        <f>_xlfn.IFERROR(MODE(I2:I21),"NA")</f>
        <v>NA</v>
      </c>
      <c r="J23" s="46">
        <f>_xlfn.IFERROR(MODE(J2:J21),"NA")</f>
        <v>0.3333333333333333</v>
      </c>
      <c r="K23" s="46"/>
      <c r="L23" s="46" t="str">
        <f>_xlfn.IFERROR(MODE(L2:L21),"NA")</f>
        <v>NA</v>
      </c>
      <c r="M23" s="46">
        <f>_xlfn.IFERROR(MODE(M2:M21),"NA")</f>
        <v>0.3333333333333333</v>
      </c>
      <c r="N23" s="46"/>
      <c r="O23" s="15" t="e">
        <f>IF(#REF!="ELL",#REF!,"NA")</f>
        <v>#REF!</v>
      </c>
      <c r="P23" s="15" t="e">
        <f>IF(#REF!="Not ELL",#REF!,"NA")</f>
        <v>#REF!</v>
      </c>
      <c r="Q23" s="15"/>
      <c r="R23" s="67"/>
      <c r="S23" s="67"/>
      <c r="T23" s="67"/>
      <c r="U23" s="67"/>
      <c r="V23" s="67"/>
      <c r="W23" s="67"/>
    </row>
    <row r="24" spans="1:23" ht="13.5" customHeight="1">
      <c r="A24" s="56"/>
      <c r="B24" s="62" t="s">
        <v>39</v>
      </c>
      <c r="C24" s="63">
        <f>MEDIAN(C2:C21)</f>
        <v>0.421875</v>
      </c>
      <c r="D24" s="63">
        <f>MEDIAN(D2:D21)</f>
        <v>0.59375</v>
      </c>
      <c r="E24" s="63">
        <f>MEDIAN(E2:E21)</f>
        <v>0.203125</v>
      </c>
      <c r="F24" s="63"/>
      <c r="G24" s="63">
        <f>MEDIAN(G2:G21)</f>
        <v>0.4607843137254902</v>
      </c>
      <c r="H24" s="46"/>
      <c r="I24" s="46">
        <f>_xlfn.IFERROR(MEDIAN(I2:I21),"NA")</f>
        <v>0.3333333333333333</v>
      </c>
      <c r="J24" s="46">
        <f>_xlfn.IFERROR(MEDIAN(J2:J21),"NA")</f>
        <v>0.5882352941176471</v>
      </c>
      <c r="K24" s="46"/>
      <c r="L24" s="46" t="str">
        <f>_xlfn.IFERROR(MEDIAN(L2:L21),"NA")</f>
        <v>NA</v>
      </c>
      <c r="M24" s="46">
        <f>_xlfn.IFERROR(MEDIAN(M2:M21),"NA")</f>
        <v>0.4607843137254902</v>
      </c>
      <c r="N24" s="46"/>
      <c r="O24" s="15" t="e">
        <f>IF(#REF!="ELL",#REF!,"NA")</f>
        <v>#REF!</v>
      </c>
      <c r="P24" s="15" t="e">
        <f>IF(#REF!="Not ELL",#REF!,"NA")</f>
        <v>#REF!</v>
      </c>
      <c r="Q24" s="15"/>
      <c r="R24" s="67"/>
      <c r="S24" s="67"/>
      <c r="T24" s="67"/>
      <c r="U24" s="67"/>
      <c r="V24" s="67"/>
      <c r="W24" s="67"/>
    </row>
    <row r="25" spans="1:23" ht="13.5" customHeight="1">
      <c r="A25" s="56"/>
      <c r="B25" s="62" t="s">
        <v>31</v>
      </c>
      <c r="C25" s="63">
        <f>QUARTILE(C2:C21,1)</f>
        <v>0.3359375</v>
      </c>
      <c r="D25" s="63">
        <f>QUARTILE(D2:D21,1)</f>
        <v>0.53125</v>
      </c>
      <c r="E25" s="63">
        <f>QUARTILE(E2:E21,1)</f>
        <v>0.125</v>
      </c>
      <c r="F25" s="63"/>
      <c r="G25" s="63">
        <f>QUARTILE(G2:G21,1)</f>
        <v>0.2920168067226891</v>
      </c>
      <c r="I25" s="10"/>
      <c r="J25" s="10"/>
      <c r="K25" s="12"/>
      <c r="L25" s="58"/>
      <c r="M25" s="58"/>
      <c r="N25" s="16"/>
      <c r="O25" s="15" t="e">
        <f>IF(#REF!="ELL",#REF!,"NA")</f>
        <v>#REF!</v>
      </c>
      <c r="P25" s="15" t="e">
        <f>IF(#REF!="Not ELL",#REF!,"NA")</f>
        <v>#REF!</v>
      </c>
      <c r="Q25" s="15"/>
      <c r="R25" s="67"/>
      <c r="S25" s="67"/>
      <c r="T25" s="67"/>
      <c r="U25" s="67"/>
      <c r="V25" s="67"/>
      <c r="W25" s="67"/>
    </row>
    <row r="26" spans="1:23" ht="13.5" customHeight="1">
      <c r="A26" s="56"/>
      <c r="B26" s="62" t="s">
        <v>32</v>
      </c>
      <c r="C26" s="63">
        <f>QUARTILE(C2:C21,2)</f>
        <v>0.421875</v>
      </c>
      <c r="D26" s="63">
        <f>QUARTILE(D2:D21,2)</f>
        <v>0.59375</v>
      </c>
      <c r="E26" s="63">
        <f>QUARTILE(E2:E21,2)</f>
        <v>0.203125</v>
      </c>
      <c r="F26" s="63"/>
      <c r="G26" s="63">
        <f>QUARTILE(G2:G21,2)</f>
        <v>0.4607843137254902</v>
      </c>
      <c r="I26" s="10"/>
      <c r="J26" s="10"/>
      <c r="K26" s="12"/>
      <c r="L26" s="58"/>
      <c r="M26" s="58"/>
      <c r="N26" s="16"/>
      <c r="O26" s="15" t="e">
        <f>IF(#REF!="ELL",#REF!,"NA")</f>
        <v>#REF!</v>
      </c>
      <c r="P26" s="15" t="e">
        <f>IF(#REF!="Not ELL",#REF!,"NA")</f>
        <v>#REF!</v>
      </c>
      <c r="Q26" s="15"/>
      <c r="R26" s="68" t="s">
        <v>28</v>
      </c>
      <c r="S26" s="68"/>
      <c r="T26" s="68"/>
      <c r="U26" s="68"/>
      <c r="V26" s="68"/>
      <c r="W26" s="68"/>
    </row>
    <row r="27" spans="1:23" ht="13.5" customHeight="1">
      <c r="A27" s="56"/>
      <c r="B27" s="62" t="s">
        <v>33</v>
      </c>
      <c r="C27" s="63">
        <f>QUARTILE(C2:C21,3)</f>
        <v>0.46875</v>
      </c>
      <c r="D27" s="63">
        <f>QUARTILE(D2:D21,3)</f>
        <v>0.7265625</v>
      </c>
      <c r="E27" s="63">
        <f>QUARTILE(E2:E21,3)</f>
        <v>0.2890625</v>
      </c>
      <c r="F27" s="63"/>
      <c r="G27" s="63">
        <f>QUARTILE(G2:G21,3)</f>
        <v>0.8939393939393939</v>
      </c>
      <c r="I27" s="10"/>
      <c r="J27" s="10"/>
      <c r="K27" s="12"/>
      <c r="L27" s="58"/>
      <c r="M27" s="58"/>
      <c r="N27" s="16"/>
      <c r="O27" s="15" t="e">
        <f>IF(#REF!="ELL",#REF!,"NA")</f>
        <v>#REF!</v>
      </c>
      <c r="P27" s="15" t="e">
        <f>IF(#REF!="Not ELL",#REF!,"NA")</f>
        <v>#REF!</v>
      </c>
      <c r="Q27" s="15"/>
      <c r="R27" s="68"/>
      <c r="S27" s="68"/>
      <c r="T27" s="68"/>
      <c r="U27" s="68"/>
      <c r="V27" s="68"/>
      <c r="W27" s="68"/>
    </row>
    <row r="28" spans="1:23" ht="13.5" customHeight="1">
      <c r="A28" s="56"/>
      <c r="B28" s="62" t="s">
        <v>34</v>
      </c>
      <c r="C28" s="63">
        <f>QUARTILE(C2:C21,4)</f>
        <v>0.6875</v>
      </c>
      <c r="D28" s="63">
        <f>QUARTILE(D2:D21,4)</f>
        <v>0.9375</v>
      </c>
      <c r="E28" s="63">
        <f>QUARTILE(E2:E21,4)</f>
        <v>0.46875</v>
      </c>
      <c r="F28" s="63"/>
      <c r="G28" s="63">
        <f>QUARTILE(G2:G21,4)</f>
        <v>1.2857142857142858</v>
      </c>
      <c r="I28" s="10"/>
      <c r="J28" s="10"/>
      <c r="K28" s="12"/>
      <c r="L28" s="58"/>
      <c r="M28" s="58"/>
      <c r="N28" s="16"/>
      <c r="O28" s="15" t="e">
        <f>IF(#REF!="ELL",#REF!,"NA")</f>
        <v>#REF!</v>
      </c>
      <c r="P28" s="15" t="e">
        <f>IF(#REF!="Not ELL",#REF!,"NA")</f>
        <v>#REF!</v>
      </c>
      <c r="Q28" s="15"/>
      <c r="R28" s="68"/>
      <c r="S28" s="68"/>
      <c r="T28" s="68"/>
      <c r="U28" s="68"/>
      <c r="V28" s="68"/>
      <c r="W28" s="68"/>
    </row>
    <row r="29" spans="6:23" ht="13.5" customHeight="1">
      <c r="F29" s="66">
        <f>STDEVA(F2:F20)</f>
        <v>0.19577988320357723</v>
      </c>
      <c r="I29" s="10"/>
      <c r="J29" s="10"/>
      <c r="K29" s="12"/>
      <c r="L29" s="58"/>
      <c r="M29" s="58"/>
      <c r="N29" s="16"/>
      <c r="O29" s="15" t="e">
        <f>IF(#REF!="ELL",#REF!,"NA")</f>
        <v>#REF!</v>
      </c>
      <c r="P29" s="15" t="e">
        <f>IF(#REF!="Not ELL",#REF!,"NA")</f>
        <v>#REF!</v>
      </c>
      <c r="Q29" s="15"/>
      <c r="R29" s="68"/>
      <c r="S29" s="68"/>
      <c r="T29" s="68"/>
      <c r="U29" s="68"/>
      <c r="V29" s="68"/>
      <c r="W29" s="68"/>
    </row>
    <row r="30" spans="2:23" ht="13.5" customHeight="1">
      <c r="B30" s="3" t="s">
        <v>47</v>
      </c>
      <c r="C30" s="69">
        <f>(100%-C22)*0.2+C22</f>
        <v>0.5325</v>
      </c>
      <c r="I30" s="10"/>
      <c r="J30" s="10"/>
      <c r="K30" s="12"/>
      <c r="L30" s="58"/>
      <c r="M30" s="58"/>
      <c r="N30" s="16"/>
      <c r="O30" s="15" t="e">
        <f>IF(#REF!="ELL",#REF!,"NA")</f>
        <v>#REF!</v>
      </c>
      <c r="P30" s="15" t="e">
        <f>IF(#REF!="Not ELL",#REF!,"NA")</f>
        <v>#REF!</v>
      </c>
      <c r="Q30" s="15"/>
      <c r="R30" s="68"/>
      <c r="S30" s="68"/>
      <c r="T30" s="68"/>
      <c r="U30" s="68"/>
      <c r="V30" s="68"/>
      <c r="W30" s="68"/>
    </row>
    <row r="31" spans="2:23" ht="13.5" customHeight="1">
      <c r="B31" s="3" t="s">
        <v>46</v>
      </c>
      <c r="C31" s="69">
        <f>(D22-C30)/AVERAGE(S14:T14)</f>
        <v>0.8839262631899409</v>
      </c>
      <c r="F31" s="66">
        <f>0.388/F29</f>
        <v>1.981817506738152</v>
      </c>
      <c r="I31" s="10"/>
      <c r="J31" s="10"/>
      <c r="K31" s="12"/>
      <c r="L31" s="58"/>
      <c r="M31" s="58"/>
      <c r="N31" s="16"/>
      <c r="O31" s="15" t="e">
        <f>IF(#REF!="ELL",#REF!,"NA")</f>
        <v>#REF!</v>
      </c>
      <c r="P31" s="15" t="e">
        <f>IF(#REF!="Not ELL",#REF!,"NA")</f>
        <v>#REF!</v>
      </c>
      <c r="Q31" s="15"/>
      <c r="R31" s="68"/>
      <c r="S31" s="68"/>
      <c r="T31" s="68"/>
      <c r="U31" s="68"/>
      <c r="V31" s="68"/>
      <c r="W31" s="68"/>
    </row>
    <row r="32" spans="9:23" ht="13.5" customHeight="1">
      <c r="I32" s="10"/>
      <c r="J32" s="10"/>
      <c r="K32" s="12"/>
      <c r="L32" s="58"/>
      <c r="M32" s="58"/>
      <c r="N32" s="16"/>
      <c r="O32" s="15" t="e">
        <f>IF(#REF!="ELL",#REF!,"NA")</f>
        <v>#REF!</v>
      </c>
      <c r="P32" s="15" t="e">
        <f>IF(#REF!="Not ELL",#REF!,"NA")</f>
        <v>#REF!</v>
      </c>
      <c r="Q32" s="15"/>
      <c r="R32" s="68"/>
      <c r="S32" s="68"/>
      <c r="T32" s="68"/>
      <c r="U32" s="68"/>
      <c r="V32" s="68"/>
      <c r="W32" s="68"/>
    </row>
    <row r="33" spans="9:23" ht="13.5" customHeight="1">
      <c r="I33" s="10"/>
      <c r="J33" s="10"/>
      <c r="K33" s="12"/>
      <c r="L33" s="58"/>
      <c r="M33" s="58"/>
      <c r="N33" s="16"/>
      <c r="O33" s="15" t="e">
        <f>IF(#REF!="ELL",#REF!,"NA")</f>
        <v>#REF!</v>
      </c>
      <c r="P33" s="15" t="e">
        <f>IF(#REF!="Not ELL",#REF!,"NA")</f>
        <v>#REF!</v>
      </c>
      <c r="Q33" s="15"/>
      <c r="R33" s="68"/>
      <c r="S33" s="68"/>
      <c r="T33" s="68"/>
      <c r="U33" s="68"/>
      <c r="V33" s="68"/>
      <c r="W33" s="68"/>
    </row>
    <row r="34" spans="9:19" ht="13.5" customHeight="1">
      <c r="I34" s="10"/>
      <c r="J34" s="10"/>
      <c r="K34" s="12"/>
      <c r="L34" s="58"/>
      <c r="M34" s="58"/>
      <c r="N34" s="16"/>
      <c r="O34" s="15" t="e">
        <f>IF(#REF!="ELL",#REF!,"NA")</f>
        <v>#REF!</v>
      </c>
      <c r="P34" s="15" t="e">
        <f>IF(#REF!="Not ELL",#REF!,"NA")</f>
        <v>#REF!</v>
      </c>
      <c r="Q34" s="15"/>
      <c r="R34" s="43"/>
      <c r="S34" s="43"/>
    </row>
    <row r="35" spans="9:19" ht="13.5" customHeight="1">
      <c r="I35" s="10"/>
      <c r="J35" s="10"/>
      <c r="K35" s="12"/>
      <c r="L35" s="58"/>
      <c r="M35" s="58"/>
      <c r="N35" s="16"/>
      <c r="O35" s="15" t="e">
        <f>IF(#REF!="ELL",#REF!,"NA")</f>
        <v>#REF!</v>
      </c>
      <c r="P35" s="15" t="e">
        <f>IF(#REF!="Not ELL",#REF!,"NA")</f>
        <v>#REF!</v>
      </c>
      <c r="Q35" s="15"/>
      <c r="R35" s="43"/>
      <c r="S35" s="43"/>
    </row>
    <row r="36" spans="9:17" ht="13.5" customHeight="1">
      <c r="I36" s="10"/>
      <c r="J36" s="10"/>
      <c r="K36" s="12"/>
      <c r="L36" s="58"/>
      <c r="M36" s="58"/>
      <c r="N36" s="16"/>
      <c r="O36" s="15" t="e">
        <f>IF(#REF!="ELL",#REF!,"NA")</f>
        <v>#REF!</v>
      </c>
      <c r="P36" s="15" t="e">
        <f>IF(#REF!="Not ELL",#REF!,"NA")</f>
        <v>#REF!</v>
      </c>
      <c r="Q36" s="15"/>
    </row>
    <row r="37" spans="9:17" ht="13.5" customHeight="1">
      <c r="I37" s="10"/>
      <c r="J37" s="10"/>
      <c r="K37" s="12"/>
      <c r="L37" s="58"/>
      <c r="M37" s="58"/>
      <c r="N37" s="16"/>
      <c r="O37" s="15" t="e">
        <f>IF(#REF!="ELL",#REF!,"NA")</f>
        <v>#REF!</v>
      </c>
      <c r="P37" s="15" t="e">
        <f>IF(#REF!="Not ELL",#REF!,"NA")</f>
        <v>#REF!</v>
      </c>
      <c r="Q37" s="15"/>
    </row>
    <row r="38" spans="9:17" ht="13.5" customHeight="1">
      <c r="I38" s="10"/>
      <c r="J38" s="10"/>
      <c r="K38" s="12"/>
      <c r="L38" s="58"/>
      <c r="M38" s="58"/>
      <c r="N38" s="16"/>
      <c r="O38" s="15" t="e">
        <f>IF(#REF!="ELL",#REF!,"NA")</f>
        <v>#REF!</v>
      </c>
      <c r="P38" s="15" t="e">
        <f>IF(#REF!="Not ELL",#REF!,"NA")</f>
        <v>#REF!</v>
      </c>
      <c r="Q38" s="15"/>
    </row>
    <row r="39" spans="9:17" ht="13.5" customHeight="1">
      <c r="I39" s="10"/>
      <c r="J39" s="10"/>
      <c r="K39" s="12"/>
      <c r="L39" s="58"/>
      <c r="M39" s="58"/>
      <c r="N39" s="16"/>
      <c r="O39" s="15" t="e">
        <f>IF(#REF!="ELL",#REF!,"NA")</f>
        <v>#REF!</v>
      </c>
      <c r="P39" s="15" t="e">
        <f>IF(#REF!="Not ELL",#REF!,"NA")</f>
        <v>#REF!</v>
      </c>
      <c r="Q39" s="15"/>
    </row>
    <row r="40" spans="9:17" ht="13.5" customHeight="1">
      <c r="I40" s="10"/>
      <c r="J40" s="10"/>
      <c r="K40" s="12"/>
      <c r="L40" s="58"/>
      <c r="M40" s="58"/>
      <c r="N40" s="16"/>
      <c r="O40" s="15" t="e">
        <f>IF(#REF!="ELL",#REF!,"NA")</f>
        <v>#REF!</v>
      </c>
      <c r="P40" s="15" t="e">
        <f>IF(#REF!="Not ELL",#REF!,"NA")</f>
        <v>#REF!</v>
      </c>
      <c r="Q40" s="15"/>
    </row>
    <row r="41" spans="9:17" ht="13.5" customHeight="1">
      <c r="I41" s="10"/>
      <c r="J41" s="10"/>
      <c r="K41" s="12"/>
      <c r="L41" s="58"/>
      <c r="M41" s="58"/>
      <c r="N41" s="16"/>
      <c r="O41" s="15" t="e">
        <f>IF(#REF!="ELL",#REF!,"NA")</f>
        <v>#REF!</v>
      </c>
      <c r="P41" s="15" t="e">
        <f>IF(#REF!="Not ELL",#REF!,"NA")</f>
        <v>#REF!</v>
      </c>
      <c r="Q41" s="15"/>
    </row>
    <row r="42" spans="9:17" ht="13.5" customHeight="1">
      <c r="I42" s="10"/>
      <c r="J42" s="10"/>
      <c r="K42" s="12"/>
      <c r="L42" s="58"/>
      <c r="M42" s="58"/>
      <c r="N42" s="16"/>
      <c r="O42" s="15" t="e">
        <f>IF(#REF!="ELL",#REF!,"NA")</f>
        <v>#REF!</v>
      </c>
      <c r="P42" s="15" t="e">
        <f>IF(#REF!="Not ELL",#REF!,"NA")</f>
        <v>#REF!</v>
      </c>
      <c r="Q42" s="15"/>
    </row>
    <row r="43" spans="9:17" ht="13.5" customHeight="1">
      <c r="I43" s="10"/>
      <c r="J43" s="10"/>
      <c r="K43" s="12"/>
      <c r="L43" s="58"/>
      <c r="M43" s="58"/>
      <c r="N43" s="16"/>
      <c r="O43" s="15" t="e">
        <f>IF(#REF!="ELL",#REF!,"NA")</f>
        <v>#REF!</v>
      </c>
      <c r="P43" s="15" t="e">
        <f>IF(#REF!="Not ELL",#REF!,"NA")</f>
        <v>#REF!</v>
      </c>
      <c r="Q43" s="15"/>
    </row>
    <row r="44" spans="9:17" ht="13.5" customHeight="1">
      <c r="I44" s="10"/>
      <c r="J44" s="10"/>
      <c r="K44" s="12"/>
      <c r="L44" s="58"/>
      <c r="M44" s="58"/>
      <c r="N44" s="16"/>
      <c r="O44" s="15" t="e">
        <f>IF(#REF!="ELL",#REF!,"NA")</f>
        <v>#REF!</v>
      </c>
      <c r="P44" s="15" t="e">
        <f>IF(#REF!="Not ELL",#REF!,"NA")</f>
        <v>#REF!</v>
      </c>
      <c r="Q44" s="15"/>
    </row>
    <row r="45" spans="9:17" ht="13.5" customHeight="1">
      <c r="I45" s="10"/>
      <c r="J45" s="10"/>
      <c r="K45" s="12"/>
      <c r="L45" s="58"/>
      <c r="M45" s="58"/>
      <c r="N45" s="16"/>
      <c r="O45" s="15" t="e">
        <f>IF(#REF!="ELL",#REF!,"NA")</f>
        <v>#REF!</v>
      </c>
      <c r="P45" s="15" t="e">
        <f>IF(#REF!="Not ELL",#REF!,"NA")</f>
        <v>#REF!</v>
      </c>
      <c r="Q45" s="15"/>
    </row>
    <row r="46" spans="9:17" ht="13.5" customHeight="1">
      <c r="I46" s="10"/>
      <c r="J46" s="10"/>
      <c r="K46" s="12"/>
      <c r="L46" s="58"/>
      <c r="M46" s="58"/>
      <c r="N46" s="16"/>
      <c r="O46" s="15" t="e">
        <f>IF(#REF!="ELL",#REF!,"NA")</f>
        <v>#REF!</v>
      </c>
      <c r="P46" s="15" t="e">
        <f>IF(#REF!="Not ELL",#REF!,"NA")</f>
        <v>#REF!</v>
      </c>
      <c r="Q46" s="15"/>
    </row>
    <row r="47" spans="9:17" ht="13.5" customHeight="1">
      <c r="I47" s="10"/>
      <c r="J47" s="10"/>
      <c r="K47" s="12"/>
      <c r="L47" s="58"/>
      <c r="M47" s="58"/>
      <c r="N47" s="16"/>
      <c r="O47" s="15" t="e">
        <f>IF(#REF!="ELL",#REF!,"NA")</f>
        <v>#REF!</v>
      </c>
      <c r="P47" s="15" t="e">
        <f>IF(#REF!="Not ELL",#REF!,"NA")</f>
        <v>#REF!</v>
      </c>
      <c r="Q47" s="15"/>
    </row>
    <row r="48" spans="9:17" ht="13.5" customHeight="1">
      <c r="I48" s="10"/>
      <c r="J48" s="10"/>
      <c r="K48" s="12"/>
      <c r="L48" s="58"/>
      <c r="M48" s="58"/>
      <c r="N48" s="16"/>
      <c r="O48" s="15" t="e">
        <f>IF(#REF!="ELL",#REF!,"NA")</f>
        <v>#REF!</v>
      </c>
      <c r="P48" s="15" t="e">
        <f>IF(#REF!="Not ELL",#REF!,"NA")</f>
        <v>#REF!</v>
      </c>
      <c r="Q48" s="9"/>
    </row>
    <row r="49" spans="9:17" ht="15">
      <c r="I49" s="10"/>
      <c r="J49" s="10"/>
      <c r="K49" s="12"/>
      <c r="L49" s="58"/>
      <c r="M49" s="58"/>
      <c r="N49" s="16"/>
      <c r="O49" s="60" t="str">
        <f>_xlfn.IFERROR(AVERAGE(O2:O48),"NA")</f>
        <v>NA</v>
      </c>
      <c r="P49" s="45" t="str">
        <f>_xlfn.IFERROR(AVERAGE(P2:P48),"NA")</f>
        <v>NA</v>
      </c>
      <c r="Q49" s="17"/>
    </row>
    <row r="50" spans="9:17" ht="15">
      <c r="I50" s="10"/>
      <c r="J50" s="10"/>
      <c r="K50" s="12"/>
      <c r="L50" s="58"/>
      <c r="M50" s="58"/>
      <c r="N50" s="16"/>
      <c r="O50" s="61" t="str">
        <f>_xlfn.IFERROR(MODE(O2:O48),"NA")</f>
        <v>NA</v>
      </c>
      <c r="P50" s="42" t="str">
        <f>_xlfn.IFERROR(MODE(P2:P48),"NA")</f>
        <v>NA</v>
      </c>
      <c r="Q50" s="17"/>
    </row>
    <row r="51" spans="9:17" ht="15">
      <c r="I51" s="10"/>
      <c r="J51" s="10"/>
      <c r="K51" s="12"/>
      <c r="L51" s="58"/>
      <c r="M51" s="58"/>
      <c r="N51" s="16"/>
      <c r="O51" s="61" t="str">
        <f>_xlfn.IFERROR(MEDIAN(O2:O48),"NA")</f>
        <v>NA</v>
      </c>
      <c r="P51" s="42" t="str">
        <f>_xlfn.IFERROR(MEDIAN(P2:P48),"NA")</f>
        <v>NA</v>
      </c>
      <c r="Q51" s="17"/>
    </row>
    <row r="52" spans="9:17" ht="15">
      <c r="I52" s="10"/>
      <c r="J52" s="10"/>
      <c r="K52" s="12"/>
      <c r="L52" s="58"/>
      <c r="M52" s="58"/>
      <c r="N52" s="16"/>
      <c r="O52" s="17"/>
      <c r="P52" s="17"/>
      <c r="Q52" s="17"/>
    </row>
    <row r="53" spans="9:17" ht="15">
      <c r="I53" s="10"/>
      <c r="J53" s="10"/>
      <c r="K53" s="12"/>
      <c r="L53" s="58"/>
      <c r="M53" s="58"/>
      <c r="N53" s="16"/>
      <c r="O53" s="17"/>
      <c r="P53" s="17"/>
      <c r="Q53" s="17"/>
    </row>
    <row r="54" spans="9:17" ht="15">
      <c r="I54" s="10"/>
      <c r="J54" s="10"/>
      <c r="K54" s="12"/>
      <c r="L54" s="58"/>
      <c r="M54" s="58"/>
      <c r="N54" s="16"/>
      <c r="O54" s="17"/>
      <c r="P54" s="17"/>
      <c r="Q54" s="17"/>
    </row>
    <row r="55" spans="9:17" ht="15">
      <c r="I55" s="10"/>
      <c r="J55" s="10"/>
      <c r="K55" s="12"/>
      <c r="L55" s="58"/>
      <c r="M55" s="58"/>
      <c r="N55" s="16"/>
      <c r="O55" s="17"/>
      <c r="P55" s="17"/>
      <c r="Q55" s="17"/>
    </row>
    <row r="56" spans="9:17" ht="15">
      <c r="I56" s="10"/>
      <c r="J56" s="10"/>
      <c r="K56" s="12"/>
      <c r="L56" s="58"/>
      <c r="M56" s="58"/>
      <c r="N56" s="16"/>
      <c r="O56" s="17"/>
      <c r="P56" s="17"/>
      <c r="Q56" s="17"/>
    </row>
    <row r="57" spans="9:17" ht="15">
      <c r="I57" s="10"/>
      <c r="J57" s="10"/>
      <c r="K57" s="12"/>
      <c r="L57" s="58"/>
      <c r="M57" s="58"/>
      <c r="N57" s="16"/>
      <c r="O57" s="17"/>
      <c r="P57" s="17"/>
      <c r="Q57" s="17"/>
    </row>
    <row r="58" spans="9:17" ht="15">
      <c r="I58" s="10"/>
      <c r="J58" s="10"/>
      <c r="K58" s="12"/>
      <c r="L58" s="58"/>
      <c r="M58" s="58"/>
      <c r="N58" s="16"/>
      <c r="O58" s="17"/>
      <c r="P58" s="17"/>
      <c r="Q58" s="17"/>
    </row>
    <row r="59" spans="9:17" ht="15">
      <c r="I59" s="10"/>
      <c r="J59" s="10"/>
      <c r="K59" s="12"/>
      <c r="L59" s="58"/>
      <c r="M59" s="58"/>
      <c r="N59" s="16"/>
      <c r="O59" s="17"/>
      <c r="P59" s="17"/>
      <c r="Q59" s="17"/>
    </row>
    <row r="60" spans="9:17" ht="15">
      <c r="I60" s="10"/>
      <c r="J60" s="10"/>
      <c r="K60" s="12"/>
      <c r="L60" s="58"/>
      <c r="M60" s="58"/>
      <c r="N60" s="16"/>
      <c r="O60" s="17"/>
      <c r="P60" s="17"/>
      <c r="Q60" s="17"/>
    </row>
    <row r="61" spans="9:17" ht="15">
      <c r="I61" s="10"/>
      <c r="J61" s="10"/>
      <c r="K61" s="12"/>
      <c r="L61" s="58"/>
      <c r="M61" s="58"/>
      <c r="N61" s="16"/>
      <c r="O61" s="17"/>
      <c r="P61" s="17"/>
      <c r="Q61" s="17"/>
    </row>
    <row r="62" spans="9:17" ht="15">
      <c r="I62" s="10"/>
      <c r="J62" s="10"/>
      <c r="K62" s="12"/>
      <c r="L62" s="58"/>
      <c r="M62" s="58"/>
      <c r="N62" s="16"/>
      <c r="O62" s="17"/>
      <c r="P62" s="17"/>
      <c r="Q62" s="17"/>
    </row>
    <row r="63" spans="9:17" ht="15">
      <c r="I63" s="10"/>
      <c r="J63" s="10"/>
      <c r="K63" s="12"/>
      <c r="L63" s="58"/>
      <c r="M63" s="58"/>
      <c r="N63" s="16"/>
      <c r="O63" s="17"/>
      <c r="P63" s="17"/>
      <c r="Q63" s="17"/>
    </row>
    <row r="64" spans="9:17" ht="15">
      <c r="I64" s="10"/>
      <c r="J64" s="10"/>
      <c r="K64" s="12"/>
      <c r="L64" s="58"/>
      <c r="M64" s="58"/>
      <c r="N64" s="16"/>
      <c r="O64" s="17"/>
      <c r="P64" s="17"/>
      <c r="Q64" s="17"/>
    </row>
    <row r="65" spans="9:17" ht="15">
      <c r="I65" s="10"/>
      <c r="J65" s="10"/>
      <c r="K65" s="12"/>
      <c r="L65" s="58"/>
      <c r="M65" s="58"/>
      <c r="N65" s="16"/>
      <c r="O65" s="17"/>
      <c r="P65" s="17"/>
      <c r="Q65" s="17"/>
    </row>
    <row r="66" spans="9:17" ht="15">
      <c r="I66" s="10"/>
      <c r="J66" s="10"/>
      <c r="K66" s="12"/>
      <c r="L66" s="58"/>
      <c r="M66" s="58"/>
      <c r="N66" s="16"/>
      <c r="O66" s="17"/>
      <c r="P66" s="17"/>
      <c r="Q66" s="17"/>
    </row>
    <row r="67" spans="9:17" ht="15">
      <c r="I67" s="10"/>
      <c r="J67" s="10"/>
      <c r="K67" s="12"/>
      <c r="L67" s="58"/>
      <c r="M67" s="58"/>
      <c r="N67" s="16"/>
      <c r="O67" s="17"/>
      <c r="P67" s="17"/>
      <c r="Q67" s="17"/>
    </row>
    <row r="68" spans="9:17" ht="15">
      <c r="I68" s="10"/>
      <c r="J68" s="10"/>
      <c r="K68" s="12"/>
      <c r="L68" s="58"/>
      <c r="M68" s="58"/>
      <c r="N68" s="16"/>
      <c r="O68" s="17"/>
      <c r="P68" s="17"/>
      <c r="Q68" s="17"/>
    </row>
    <row r="69" spans="9:17" ht="15">
      <c r="I69" s="10"/>
      <c r="J69" s="10"/>
      <c r="K69" s="12"/>
      <c r="L69" s="58"/>
      <c r="M69" s="58"/>
      <c r="N69" s="16"/>
      <c r="O69" s="17"/>
      <c r="P69" s="17"/>
      <c r="Q69" s="17"/>
    </row>
    <row r="70" spans="9:17" ht="15">
      <c r="I70" s="10"/>
      <c r="J70" s="10"/>
      <c r="K70" s="12"/>
      <c r="L70" s="58"/>
      <c r="M70" s="58"/>
      <c r="N70" s="16"/>
      <c r="O70" s="17"/>
      <c r="P70" s="17"/>
      <c r="Q70" s="17"/>
    </row>
    <row r="71" spans="9:17" ht="15">
      <c r="I71" s="10"/>
      <c r="J71" s="10"/>
      <c r="K71" s="12"/>
      <c r="L71" s="58"/>
      <c r="M71" s="58"/>
      <c r="N71" s="16"/>
      <c r="O71" s="17"/>
      <c r="P71" s="17"/>
      <c r="Q71" s="17"/>
    </row>
    <row r="72" spans="9:17" ht="15">
      <c r="I72" s="10"/>
      <c r="J72" s="10"/>
      <c r="K72" s="12"/>
      <c r="L72" s="58"/>
      <c r="M72" s="58"/>
      <c r="N72" s="16"/>
      <c r="O72" s="17"/>
      <c r="P72" s="17"/>
      <c r="Q72" s="17"/>
    </row>
    <row r="73" spans="9:17" ht="15">
      <c r="I73" s="10"/>
      <c r="J73" s="10"/>
      <c r="K73" s="12"/>
      <c r="L73" s="58"/>
      <c r="M73" s="58"/>
      <c r="N73" s="16"/>
      <c r="O73" s="17"/>
      <c r="P73" s="17"/>
      <c r="Q73" s="17"/>
    </row>
    <row r="74" spans="9:17" ht="15">
      <c r="I74" s="10"/>
      <c r="J74" s="10"/>
      <c r="K74" s="12"/>
      <c r="L74" s="58"/>
      <c r="M74" s="58"/>
      <c r="N74" s="16"/>
      <c r="O74" s="17"/>
      <c r="P74" s="17"/>
      <c r="Q74" s="17"/>
    </row>
    <row r="75" spans="9:17" ht="15">
      <c r="I75" s="10"/>
      <c r="J75" s="10"/>
      <c r="K75" s="12"/>
      <c r="L75" s="58"/>
      <c r="M75" s="58"/>
      <c r="N75" s="16"/>
      <c r="O75" s="17"/>
      <c r="P75" s="17"/>
      <c r="Q75" s="17"/>
    </row>
    <row r="76" spans="9:17" ht="15">
      <c r="I76" s="10"/>
      <c r="J76" s="10"/>
      <c r="K76" s="12"/>
      <c r="L76" s="58"/>
      <c r="M76" s="58"/>
      <c r="N76" s="16"/>
      <c r="O76" s="17"/>
      <c r="P76" s="17"/>
      <c r="Q76" s="17"/>
    </row>
    <row r="77" spans="9:17" ht="15">
      <c r="I77" s="10"/>
      <c r="J77" s="10"/>
      <c r="K77" s="12"/>
      <c r="L77" s="58"/>
      <c r="M77" s="58"/>
      <c r="N77" s="16"/>
      <c r="O77" s="17"/>
      <c r="P77" s="17"/>
      <c r="Q77" s="17"/>
    </row>
    <row r="78" spans="9:17" ht="15">
      <c r="I78" s="10"/>
      <c r="J78" s="10"/>
      <c r="K78" s="12"/>
      <c r="L78" s="58"/>
      <c r="M78" s="58"/>
      <c r="N78" s="16"/>
      <c r="O78" s="17"/>
      <c r="P78" s="17"/>
      <c r="Q78" s="17"/>
    </row>
    <row r="79" spans="9:17" ht="15">
      <c r="I79" s="10"/>
      <c r="J79" s="10"/>
      <c r="K79" s="12"/>
      <c r="L79" s="58"/>
      <c r="M79" s="58"/>
      <c r="N79" s="16"/>
      <c r="O79" s="17"/>
      <c r="P79" s="17"/>
      <c r="Q79" s="17"/>
    </row>
    <row r="80" spans="9:17" ht="15">
      <c r="I80" s="10"/>
      <c r="J80" s="10"/>
      <c r="K80" s="12"/>
      <c r="L80" s="58"/>
      <c r="M80" s="58"/>
      <c r="N80" s="16"/>
      <c r="O80" s="17"/>
      <c r="P80" s="17"/>
      <c r="Q80" s="17"/>
    </row>
    <row r="81" spans="9:17" ht="15">
      <c r="I81" s="10"/>
      <c r="J81" s="10"/>
      <c r="K81" s="12"/>
      <c r="L81" s="58"/>
      <c r="M81" s="58"/>
      <c r="N81" s="16"/>
      <c r="O81" s="17"/>
      <c r="P81" s="17"/>
      <c r="Q81" s="17"/>
    </row>
    <row r="82" spans="9:17" ht="15">
      <c r="I82" s="10"/>
      <c r="J82" s="10"/>
      <c r="K82" s="12"/>
      <c r="L82" s="58"/>
      <c r="M82" s="58"/>
      <c r="N82" s="16"/>
      <c r="O82" s="17"/>
      <c r="P82" s="17"/>
      <c r="Q82" s="17"/>
    </row>
    <row r="83" spans="9:17" ht="15">
      <c r="I83" s="10"/>
      <c r="J83" s="10"/>
      <c r="K83" s="12"/>
      <c r="L83" s="58"/>
      <c r="M83" s="58"/>
      <c r="N83" s="16"/>
      <c r="O83" s="17"/>
      <c r="P83" s="17"/>
      <c r="Q83" s="17"/>
    </row>
    <row r="84" spans="9:17" ht="15">
      <c r="I84" s="10"/>
      <c r="J84" s="10"/>
      <c r="K84" s="12"/>
      <c r="L84" s="58"/>
      <c r="M84" s="58"/>
      <c r="N84" s="16"/>
      <c r="O84" s="17"/>
      <c r="P84" s="17"/>
      <c r="Q84" s="17"/>
    </row>
    <row r="85" spans="9:17" ht="15">
      <c r="I85" s="10"/>
      <c r="J85" s="10"/>
      <c r="K85" s="12"/>
      <c r="L85" s="58"/>
      <c r="M85" s="58"/>
      <c r="N85" s="16"/>
      <c r="O85" s="17"/>
      <c r="P85" s="17"/>
      <c r="Q85" s="17"/>
    </row>
    <row r="86" spans="9:17" ht="15">
      <c r="I86" s="10"/>
      <c r="J86" s="10"/>
      <c r="K86" s="12"/>
      <c r="L86" s="58"/>
      <c r="M86" s="58"/>
      <c r="N86" s="16"/>
      <c r="O86" s="17"/>
      <c r="P86" s="17"/>
      <c r="Q86" s="17"/>
    </row>
    <row r="87" spans="9:17" ht="15">
      <c r="I87" s="10"/>
      <c r="J87" s="10"/>
      <c r="K87" s="12"/>
      <c r="L87" s="58"/>
      <c r="M87" s="58"/>
      <c r="N87" s="16"/>
      <c r="O87" s="17"/>
      <c r="P87" s="17"/>
      <c r="Q87" s="17"/>
    </row>
    <row r="88" spans="9:17" ht="15">
      <c r="I88" s="10"/>
      <c r="J88" s="10"/>
      <c r="K88" s="12"/>
      <c r="L88" s="58"/>
      <c r="M88" s="58"/>
      <c r="N88" s="16"/>
      <c r="O88" s="17"/>
      <c r="P88" s="17"/>
      <c r="Q88" s="17"/>
    </row>
    <row r="89" spans="9:17" ht="15">
      <c r="I89" s="10"/>
      <c r="J89" s="10"/>
      <c r="K89" s="12"/>
      <c r="L89" s="58"/>
      <c r="M89" s="58"/>
      <c r="N89" s="16"/>
      <c r="O89" s="17"/>
      <c r="P89" s="17"/>
      <c r="Q89" s="17"/>
    </row>
    <row r="90" spans="9:17" ht="15">
      <c r="I90" s="10"/>
      <c r="J90" s="10"/>
      <c r="K90" s="12"/>
      <c r="L90" s="58"/>
      <c r="M90" s="58"/>
      <c r="N90" s="16"/>
      <c r="O90" s="17"/>
      <c r="P90" s="17"/>
      <c r="Q90" s="17"/>
    </row>
    <row r="91" spans="9:17" ht="15">
      <c r="I91" s="10"/>
      <c r="J91" s="10"/>
      <c r="K91" s="12"/>
      <c r="L91" s="58"/>
      <c r="M91" s="58"/>
      <c r="N91" s="16"/>
      <c r="O91" s="17"/>
      <c r="P91" s="17"/>
      <c r="Q91" s="17"/>
    </row>
    <row r="92" spans="9:17" ht="15">
      <c r="I92" s="10"/>
      <c r="J92" s="10"/>
      <c r="K92" s="12"/>
      <c r="L92" s="58"/>
      <c r="M92" s="58"/>
      <c r="N92" s="16"/>
      <c r="O92" s="17"/>
      <c r="P92" s="17"/>
      <c r="Q92" s="17"/>
    </row>
    <row r="93" spans="9:17" ht="15">
      <c r="I93" s="10"/>
      <c r="J93" s="10"/>
      <c r="K93" s="12"/>
      <c r="L93" s="58"/>
      <c r="M93" s="58"/>
      <c r="N93" s="16"/>
      <c r="O93" s="17"/>
      <c r="P93" s="17"/>
      <c r="Q93" s="17"/>
    </row>
    <row r="94" spans="9:17" ht="15">
      <c r="I94" s="10"/>
      <c r="J94" s="10"/>
      <c r="K94" s="12"/>
      <c r="L94" s="58"/>
      <c r="M94" s="58"/>
      <c r="N94" s="16"/>
      <c r="O94" s="17"/>
      <c r="P94" s="17"/>
      <c r="Q94" s="17"/>
    </row>
    <row r="95" spans="9:17" ht="15">
      <c r="I95" s="10"/>
      <c r="J95" s="10"/>
      <c r="K95" s="12"/>
      <c r="L95" s="58"/>
      <c r="M95" s="58"/>
      <c r="N95" s="16"/>
      <c r="O95" s="17"/>
      <c r="P95" s="17"/>
      <c r="Q95" s="17"/>
    </row>
    <row r="96" spans="9:17" ht="15">
      <c r="I96" s="10"/>
      <c r="J96" s="10"/>
      <c r="K96" s="12"/>
      <c r="L96" s="58"/>
      <c r="M96" s="58"/>
      <c r="N96" s="16"/>
      <c r="O96" s="17"/>
      <c r="P96" s="17"/>
      <c r="Q96" s="17"/>
    </row>
    <row r="97" spans="9:17" ht="15">
      <c r="I97" s="10"/>
      <c r="J97" s="10"/>
      <c r="K97" s="12"/>
      <c r="L97" s="58"/>
      <c r="M97" s="58"/>
      <c r="N97" s="16"/>
      <c r="O97" s="17"/>
      <c r="P97" s="17"/>
      <c r="Q97" s="17"/>
    </row>
    <row r="98" spans="9:17" ht="15">
      <c r="I98" s="10"/>
      <c r="J98" s="10"/>
      <c r="K98" s="12"/>
      <c r="L98" s="58"/>
      <c r="M98" s="58"/>
      <c r="N98" s="16"/>
      <c r="O98" s="17"/>
      <c r="P98" s="17"/>
      <c r="Q98" s="17"/>
    </row>
    <row r="99" spans="9:17" ht="15">
      <c r="I99" s="10"/>
      <c r="J99" s="10"/>
      <c r="K99" s="12"/>
      <c r="L99" s="58"/>
      <c r="M99" s="58"/>
      <c r="N99" s="16"/>
      <c r="O99" s="17"/>
      <c r="P99" s="17"/>
      <c r="Q99" s="17"/>
    </row>
    <row r="100" spans="9:17" ht="15">
      <c r="I100" s="10"/>
      <c r="J100" s="10"/>
      <c r="K100" s="12"/>
      <c r="L100" s="58"/>
      <c r="M100" s="58"/>
      <c r="N100" s="16"/>
      <c r="O100" s="17"/>
      <c r="P100" s="17"/>
      <c r="Q100" s="17"/>
    </row>
    <row r="101" spans="9:17" ht="15">
      <c r="I101" s="10"/>
      <c r="J101" s="10"/>
      <c r="K101" s="12"/>
      <c r="L101" s="58"/>
      <c r="M101" s="58"/>
      <c r="N101" s="16"/>
      <c r="O101" s="17"/>
      <c r="P101" s="17"/>
      <c r="Q101" s="17"/>
    </row>
    <row r="102" spans="9:17" ht="15">
      <c r="I102" s="10"/>
      <c r="J102" s="10"/>
      <c r="K102" s="12"/>
      <c r="L102" s="58"/>
      <c r="M102" s="58"/>
      <c r="N102" s="16"/>
      <c r="O102" s="17"/>
      <c r="P102" s="17"/>
      <c r="Q102" s="17"/>
    </row>
    <row r="103" spans="9:17" ht="15">
      <c r="I103" s="10"/>
      <c r="J103" s="10"/>
      <c r="K103" s="12"/>
      <c r="L103" s="58"/>
      <c r="M103" s="58"/>
      <c r="N103" s="16"/>
      <c r="O103" s="17"/>
      <c r="P103" s="17"/>
      <c r="Q103" s="17"/>
    </row>
    <row r="104" spans="9:17" ht="15">
      <c r="I104" s="10"/>
      <c r="J104" s="10"/>
      <c r="K104" s="12"/>
      <c r="L104" s="58"/>
      <c r="M104" s="58"/>
      <c r="N104" s="16"/>
      <c r="O104" s="17"/>
      <c r="P104" s="17"/>
      <c r="Q104" s="17"/>
    </row>
    <row r="105" spans="9:17" ht="15">
      <c r="I105" s="10"/>
      <c r="J105" s="10"/>
      <c r="K105" s="12"/>
      <c r="L105" s="58"/>
      <c r="M105" s="58"/>
      <c r="N105" s="16"/>
      <c r="O105" s="17"/>
      <c r="P105" s="17"/>
      <c r="Q105" s="17"/>
    </row>
    <row r="106" spans="9:17" ht="15">
      <c r="I106" s="10"/>
      <c r="J106" s="10"/>
      <c r="K106" s="12"/>
      <c r="L106" s="58"/>
      <c r="M106" s="58"/>
      <c r="N106" s="16"/>
      <c r="O106" s="17"/>
      <c r="P106" s="17"/>
      <c r="Q106" s="17"/>
    </row>
    <row r="107" spans="9:17" ht="15">
      <c r="I107" s="10"/>
      <c r="J107" s="10"/>
      <c r="K107" s="12"/>
      <c r="L107" s="58"/>
      <c r="M107" s="58"/>
      <c r="N107" s="16"/>
      <c r="O107" s="17"/>
      <c r="P107" s="17"/>
      <c r="Q107" s="17"/>
    </row>
    <row r="108" spans="9:17" ht="15">
      <c r="I108" s="10"/>
      <c r="J108" s="10"/>
      <c r="K108" s="12"/>
      <c r="L108" s="58"/>
      <c r="M108" s="58"/>
      <c r="N108" s="16"/>
      <c r="O108" s="17"/>
      <c r="P108" s="17"/>
      <c r="Q108" s="17"/>
    </row>
    <row r="109" spans="9:17" ht="15">
      <c r="I109" s="10"/>
      <c r="J109" s="10"/>
      <c r="K109" s="12"/>
      <c r="L109" s="58"/>
      <c r="M109" s="58"/>
      <c r="N109" s="16"/>
      <c r="O109" s="17"/>
      <c r="P109" s="17"/>
      <c r="Q109" s="17"/>
    </row>
    <row r="110" spans="9:17" ht="15">
      <c r="I110" s="10"/>
      <c r="J110" s="10"/>
      <c r="K110" s="12"/>
      <c r="L110" s="58"/>
      <c r="M110" s="58"/>
      <c r="N110" s="16"/>
      <c r="O110" s="17"/>
      <c r="P110" s="17"/>
      <c r="Q110" s="17"/>
    </row>
    <row r="111" spans="9:17" ht="15">
      <c r="I111" s="10"/>
      <c r="J111" s="10"/>
      <c r="K111" s="12"/>
      <c r="L111" s="58"/>
      <c r="M111" s="58"/>
      <c r="N111" s="16"/>
      <c r="O111" s="17"/>
      <c r="P111" s="17"/>
      <c r="Q111" s="17"/>
    </row>
    <row r="112" spans="9:17" ht="15">
      <c r="I112" s="10"/>
      <c r="J112" s="10"/>
      <c r="K112" s="12"/>
      <c r="L112" s="58"/>
      <c r="M112" s="58"/>
      <c r="N112" s="16"/>
      <c r="O112" s="17"/>
      <c r="P112" s="17"/>
      <c r="Q112" s="17"/>
    </row>
    <row r="113" spans="9:17" ht="15">
      <c r="I113" s="10"/>
      <c r="J113" s="10"/>
      <c r="K113" s="12"/>
      <c r="L113" s="58"/>
      <c r="M113" s="58"/>
      <c r="N113" s="16"/>
      <c r="O113" s="17"/>
      <c r="P113" s="17"/>
      <c r="Q113" s="17"/>
    </row>
    <row r="114" spans="9:17" ht="15">
      <c r="I114" s="10"/>
      <c r="J114" s="10"/>
      <c r="K114" s="12"/>
      <c r="L114" s="58"/>
      <c r="M114" s="58"/>
      <c r="N114" s="16"/>
      <c r="O114" s="17"/>
      <c r="P114" s="17"/>
      <c r="Q114" s="17"/>
    </row>
    <row r="115" spans="9:17" ht="15">
      <c r="I115" s="10"/>
      <c r="J115" s="10"/>
      <c r="K115" s="12"/>
      <c r="L115" s="58"/>
      <c r="M115" s="58"/>
      <c r="N115" s="16"/>
      <c r="O115" s="17"/>
      <c r="P115" s="17"/>
      <c r="Q115" s="17"/>
    </row>
    <row r="116" spans="9:17" ht="15">
      <c r="I116" s="10"/>
      <c r="J116" s="10"/>
      <c r="K116" s="12"/>
      <c r="L116" s="58"/>
      <c r="M116" s="58"/>
      <c r="N116" s="16"/>
      <c r="O116" s="17"/>
      <c r="P116" s="17"/>
      <c r="Q116" s="17"/>
    </row>
    <row r="117" spans="9:17" ht="15">
      <c r="I117" s="10"/>
      <c r="J117" s="10"/>
      <c r="K117" s="12"/>
      <c r="L117" s="58"/>
      <c r="M117" s="58"/>
      <c r="N117" s="16"/>
      <c r="O117" s="17"/>
      <c r="P117" s="17"/>
      <c r="Q117" s="17"/>
    </row>
    <row r="118" spans="9:17" ht="15">
      <c r="I118" s="10"/>
      <c r="J118" s="10"/>
      <c r="K118" s="12"/>
      <c r="L118" s="58"/>
      <c r="M118" s="58"/>
      <c r="N118" s="16"/>
      <c r="O118" s="17"/>
      <c r="P118" s="17"/>
      <c r="Q118" s="17"/>
    </row>
    <row r="119" spans="9:17" ht="15">
      <c r="I119" s="10"/>
      <c r="J119" s="10"/>
      <c r="K119" s="12"/>
      <c r="L119" s="58"/>
      <c r="M119" s="58"/>
      <c r="N119" s="16"/>
      <c r="O119" s="17"/>
      <c r="P119" s="17"/>
      <c r="Q119" s="17"/>
    </row>
    <row r="120" spans="9:17" ht="15">
      <c r="I120" s="10"/>
      <c r="J120" s="10"/>
      <c r="K120" s="12"/>
      <c r="L120" s="58"/>
      <c r="M120" s="58"/>
      <c r="N120" s="16"/>
      <c r="O120" s="17"/>
      <c r="P120" s="17"/>
      <c r="Q120" s="17"/>
    </row>
    <row r="121" spans="9:17" ht="15">
      <c r="I121" s="10"/>
      <c r="J121" s="10"/>
      <c r="K121" s="12"/>
      <c r="L121" s="58"/>
      <c r="M121" s="58"/>
      <c r="N121" s="16"/>
      <c r="O121" s="17"/>
      <c r="P121" s="17"/>
      <c r="Q121" s="17"/>
    </row>
    <row r="122" spans="9:17" ht="15">
      <c r="I122" s="10"/>
      <c r="J122" s="10"/>
      <c r="K122" s="12"/>
      <c r="L122" s="58"/>
      <c r="M122" s="58"/>
      <c r="N122" s="16"/>
      <c r="O122" s="17"/>
      <c r="P122" s="17"/>
      <c r="Q122" s="17"/>
    </row>
    <row r="123" spans="9:17" ht="15">
      <c r="I123" s="10"/>
      <c r="J123" s="10"/>
      <c r="K123" s="12"/>
      <c r="L123" s="58"/>
      <c r="M123" s="58"/>
      <c r="N123" s="16"/>
      <c r="O123" s="17"/>
      <c r="P123" s="17"/>
      <c r="Q123" s="17"/>
    </row>
    <row r="124" spans="9:17" ht="15">
      <c r="I124" s="10"/>
      <c r="J124" s="10"/>
      <c r="K124" s="12"/>
      <c r="L124" s="58"/>
      <c r="M124" s="58"/>
      <c r="N124" s="16"/>
      <c r="O124" s="17"/>
      <c r="P124" s="17"/>
      <c r="Q124" s="17"/>
    </row>
    <row r="125" spans="9:17" ht="15">
      <c r="I125" s="10"/>
      <c r="J125" s="10"/>
      <c r="K125" s="12"/>
      <c r="L125" s="58"/>
      <c r="M125" s="58"/>
      <c r="N125" s="16"/>
      <c r="O125" s="17"/>
      <c r="P125" s="17"/>
      <c r="Q125" s="17"/>
    </row>
    <row r="126" spans="9:17" ht="15">
      <c r="I126" s="10"/>
      <c r="J126" s="10"/>
      <c r="K126" s="12"/>
      <c r="L126" s="58"/>
      <c r="M126" s="58"/>
      <c r="N126" s="16"/>
      <c r="O126" s="17"/>
      <c r="P126" s="17"/>
      <c r="Q126" s="17"/>
    </row>
    <row r="127" spans="9:17" ht="15">
      <c r="I127" s="10"/>
      <c r="J127" s="10"/>
      <c r="K127" s="12"/>
      <c r="L127" s="58"/>
      <c r="M127" s="58"/>
      <c r="N127" s="16"/>
      <c r="O127" s="17"/>
      <c r="P127" s="17"/>
      <c r="Q127" s="17"/>
    </row>
    <row r="128" spans="9:17" ht="15">
      <c r="I128" s="10"/>
      <c r="J128" s="10"/>
      <c r="K128" s="12"/>
      <c r="L128" s="58"/>
      <c r="M128" s="58"/>
      <c r="N128" s="16"/>
      <c r="O128" s="17"/>
      <c r="P128" s="17"/>
      <c r="Q128" s="17"/>
    </row>
    <row r="129" spans="9:17" ht="15">
      <c r="I129" s="10"/>
      <c r="J129" s="10"/>
      <c r="K129" s="12"/>
      <c r="L129" s="58"/>
      <c r="M129" s="58"/>
      <c r="N129" s="16"/>
      <c r="O129" s="17"/>
      <c r="P129" s="17"/>
      <c r="Q129" s="17"/>
    </row>
    <row r="130" spans="9:17" ht="15">
      <c r="I130" s="10"/>
      <c r="J130" s="10"/>
      <c r="K130" s="12"/>
      <c r="L130" s="58"/>
      <c r="M130" s="58"/>
      <c r="N130" s="16"/>
      <c r="O130" s="17"/>
      <c r="P130" s="17"/>
      <c r="Q130" s="17"/>
    </row>
    <row r="131" spans="9:17" ht="15">
      <c r="I131" s="10"/>
      <c r="J131" s="10"/>
      <c r="K131" s="12"/>
      <c r="L131" s="58"/>
      <c r="M131" s="58"/>
      <c r="N131" s="16"/>
      <c r="O131" s="17"/>
      <c r="P131" s="17"/>
      <c r="Q131" s="17"/>
    </row>
    <row r="132" spans="9:17" ht="15">
      <c r="I132" s="10"/>
      <c r="J132" s="10"/>
      <c r="K132" s="12"/>
      <c r="L132" s="58"/>
      <c r="M132" s="58"/>
      <c r="N132" s="16"/>
      <c r="O132" s="17"/>
      <c r="P132" s="17"/>
      <c r="Q132" s="17"/>
    </row>
    <row r="133" spans="9:17" ht="15">
      <c r="I133" s="10"/>
      <c r="J133" s="10"/>
      <c r="K133" s="12"/>
      <c r="L133" s="58"/>
      <c r="M133" s="58"/>
      <c r="N133" s="16"/>
      <c r="O133" s="17"/>
      <c r="P133" s="17"/>
      <c r="Q133" s="17"/>
    </row>
    <row r="134" spans="9:17" ht="15">
      <c r="I134" s="10"/>
      <c r="J134" s="10"/>
      <c r="K134" s="12"/>
      <c r="L134" s="58"/>
      <c r="M134" s="58"/>
      <c r="N134" s="16"/>
      <c r="O134" s="17"/>
      <c r="P134" s="17"/>
      <c r="Q134" s="17"/>
    </row>
    <row r="135" spans="9:17" ht="15">
      <c r="I135" s="10"/>
      <c r="J135" s="10"/>
      <c r="K135" s="12"/>
      <c r="L135" s="58"/>
      <c r="M135" s="58"/>
      <c r="N135" s="16"/>
      <c r="O135" s="17"/>
      <c r="P135" s="17"/>
      <c r="Q135" s="17"/>
    </row>
    <row r="136" spans="9:17" ht="15">
      <c r="I136" s="10"/>
      <c r="J136" s="10"/>
      <c r="K136" s="12"/>
      <c r="L136" s="58"/>
      <c r="M136" s="58"/>
      <c r="N136" s="16"/>
      <c r="O136" s="17"/>
      <c r="P136" s="17"/>
      <c r="Q136" s="17"/>
    </row>
    <row r="137" spans="9:17" ht="15">
      <c r="I137" s="10"/>
      <c r="J137" s="10"/>
      <c r="K137" s="12"/>
      <c r="L137" s="58"/>
      <c r="M137" s="58"/>
      <c r="N137" s="16"/>
      <c r="O137" s="17"/>
      <c r="P137" s="17"/>
      <c r="Q137" s="17"/>
    </row>
    <row r="138" spans="9:17" ht="15">
      <c r="I138" s="10"/>
      <c r="J138" s="10"/>
      <c r="K138" s="12"/>
      <c r="L138" s="58"/>
      <c r="M138" s="58"/>
      <c r="N138" s="16"/>
      <c r="O138" s="17"/>
      <c r="P138" s="17"/>
      <c r="Q138" s="17"/>
    </row>
    <row r="139" spans="9:17" ht="15">
      <c r="I139" s="10"/>
      <c r="J139" s="10"/>
      <c r="K139" s="12"/>
      <c r="L139" s="58"/>
      <c r="M139" s="58"/>
      <c r="N139" s="16"/>
      <c r="O139" s="17"/>
      <c r="P139" s="17"/>
      <c r="Q139" s="17"/>
    </row>
    <row r="140" spans="9:17" ht="15">
      <c r="I140" s="10"/>
      <c r="J140" s="10"/>
      <c r="K140" s="12"/>
      <c r="L140" s="58"/>
      <c r="M140" s="58"/>
      <c r="N140" s="16"/>
      <c r="O140" s="17"/>
      <c r="P140" s="17"/>
      <c r="Q140" s="17"/>
    </row>
    <row r="141" spans="9:17" ht="15">
      <c r="I141" s="10"/>
      <c r="J141" s="10"/>
      <c r="K141" s="12"/>
      <c r="L141" s="58"/>
      <c r="M141" s="58"/>
      <c r="N141" s="16"/>
      <c r="O141" s="17"/>
      <c r="P141" s="17"/>
      <c r="Q141" s="17"/>
    </row>
    <row r="142" spans="9:17" ht="15">
      <c r="I142" s="10"/>
      <c r="J142" s="10"/>
      <c r="K142" s="12"/>
      <c r="L142" s="58"/>
      <c r="M142" s="58"/>
      <c r="N142" s="16"/>
      <c r="O142" s="17"/>
      <c r="P142" s="17"/>
      <c r="Q142" s="17"/>
    </row>
    <row r="143" spans="9:17" ht="15">
      <c r="I143" s="10"/>
      <c r="J143" s="10"/>
      <c r="K143" s="12"/>
      <c r="L143" s="58"/>
      <c r="M143" s="58"/>
      <c r="N143" s="16"/>
      <c r="O143" s="17"/>
      <c r="P143" s="17"/>
      <c r="Q143" s="17"/>
    </row>
    <row r="144" spans="9:17" ht="15">
      <c r="I144" s="10"/>
      <c r="J144" s="10"/>
      <c r="K144" s="12"/>
      <c r="L144" s="58"/>
      <c r="M144" s="58"/>
      <c r="N144" s="16"/>
      <c r="O144" s="17"/>
      <c r="P144" s="17"/>
      <c r="Q144" s="17"/>
    </row>
    <row r="145" spans="9:17" ht="15">
      <c r="I145" s="10"/>
      <c r="J145" s="10"/>
      <c r="K145" s="12"/>
      <c r="L145" s="58"/>
      <c r="M145" s="58"/>
      <c r="N145" s="16"/>
      <c r="O145" s="17"/>
      <c r="P145" s="17"/>
      <c r="Q145" s="17"/>
    </row>
    <row r="146" spans="9:17" ht="15">
      <c r="I146" s="10"/>
      <c r="J146" s="10"/>
      <c r="K146" s="12"/>
      <c r="L146" s="58"/>
      <c r="M146" s="58"/>
      <c r="N146" s="16"/>
      <c r="O146" s="17"/>
      <c r="P146" s="17"/>
      <c r="Q146" s="17"/>
    </row>
    <row r="147" spans="9:17" ht="15">
      <c r="I147" s="10"/>
      <c r="J147" s="10"/>
      <c r="K147" s="12"/>
      <c r="L147" s="58"/>
      <c r="M147" s="58"/>
      <c r="N147" s="16"/>
      <c r="O147" s="17"/>
      <c r="P147" s="17"/>
      <c r="Q147" s="17"/>
    </row>
    <row r="148" spans="9:17" ht="15">
      <c r="I148" s="10"/>
      <c r="J148" s="10"/>
      <c r="K148" s="12"/>
      <c r="L148" s="58"/>
      <c r="M148" s="58"/>
      <c r="N148" s="16"/>
      <c r="O148" s="17"/>
      <c r="P148" s="17"/>
      <c r="Q148" s="17"/>
    </row>
    <row r="149" spans="9:17" ht="15">
      <c r="I149" s="10"/>
      <c r="J149" s="10"/>
      <c r="K149" s="12"/>
      <c r="L149" s="58"/>
      <c r="M149" s="58"/>
      <c r="N149" s="16"/>
      <c r="O149" s="17"/>
      <c r="P149" s="17"/>
      <c r="Q149" s="17"/>
    </row>
    <row r="150" spans="9:17" ht="15">
      <c r="I150" s="10"/>
      <c r="J150" s="10"/>
      <c r="K150" s="12"/>
      <c r="L150" s="58"/>
      <c r="M150" s="58"/>
      <c r="N150" s="16"/>
      <c r="O150" s="17"/>
      <c r="P150" s="17"/>
      <c r="Q150" s="17"/>
    </row>
    <row r="151" spans="9:17" ht="15">
      <c r="I151" s="10"/>
      <c r="J151" s="10"/>
      <c r="K151" s="12"/>
      <c r="L151" s="58"/>
      <c r="M151" s="58"/>
      <c r="N151" s="16"/>
      <c r="O151" s="17"/>
      <c r="P151" s="17"/>
      <c r="Q151" s="17"/>
    </row>
    <row r="152" spans="9:17" ht="15">
      <c r="I152" s="10"/>
      <c r="J152" s="10"/>
      <c r="K152" s="12"/>
      <c r="L152" s="58"/>
      <c r="M152" s="58"/>
      <c r="N152" s="16"/>
      <c r="O152" s="17"/>
      <c r="P152" s="17"/>
      <c r="Q152" s="17"/>
    </row>
    <row r="153" spans="9:17" ht="15">
      <c r="I153" s="10"/>
      <c r="J153" s="10"/>
      <c r="K153" s="12"/>
      <c r="L153" s="58"/>
      <c r="M153" s="58"/>
      <c r="N153" s="16"/>
      <c r="O153" s="17"/>
      <c r="P153" s="17"/>
      <c r="Q153" s="17"/>
    </row>
    <row r="154" spans="9:17" ht="15">
      <c r="I154" s="10"/>
      <c r="J154" s="10"/>
      <c r="K154" s="12"/>
      <c r="L154" s="58"/>
      <c r="M154" s="58"/>
      <c r="N154" s="16"/>
      <c r="O154" s="17"/>
      <c r="P154" s="17"/>
      <c r="Q154" s="17"/>
    </row>
    <row r="155" spans="9:17" ht="15">
      <c r="I155" s="10"/>
      <c r="J155" s="10"/>
      <c r="K155" s="12"/>
      <c r="L155" s="58"/>
      <c r="M155" s="58"/>
      <c r="N155" s="16"/>
      <c r="O155" s="17"/>
      <c r="P155" s="17"/>
      <c r="Q155" s="17"/>
    </row>
    <row r="156" spans="9:17" ht="15">
      <c r="I156" s="10"/>
      <c r="J156" s="10"/>
      <c r="K156" s="12"/>
      <c r="L156" s="58"/>
      <c r="M156" s="58"/>
      <c r="N156" s="16"/>
      <c r="O156" s="17"/>
      <c r="P156" s="17"/>
      <c r="Q156" s="17"/>
    </row>
    <row r="157" spans="9:17" ht="15">
      <c r="I157" s="10"/>
      <c r="J157" s="10"/>
      <c r="K157" s="12"/>
      <c r="L157" s="58"/>
      <c r="M157" s="58"/>
      <c r="N157" s="16"/>
      <c r="O157" s="17"/>
      <c r="P157" s="17"/>
      <c r="Q157" s="17"/>
    </row>
    <row r="158" spans="9:17" ht="15">
      <c r="I158" s="10"/>
      <c r="J158" s="10"/>
      <c r="K158" s="12"/>
      <c r="L158" s="58"/>
      <c r="M158" s="58"/>
      <c r="N158" s="16"/>
      <c r="O158" s="17"/>
      <c r="P158" s="17"/>
      <c r="Q158" s="17"/>
    </row>
    <row r="159" spans="9:17" ht="15">
      <c r="I159" s="10"/>
      <c r="J159" s="10"/>
      <c r="K159" s="12"/>
      <c r="L159" s="58"/>
      <c r="M159" s="58"/>
      <c r="N159" s="16"/>
      <c r="O159" s="17"/>
      <c r="P159" s="17"/>
      <c r="Q159" s="17"/>
    </row>
    <row r="160" spans="9:17" ht="15">
      <c r="I160" s="10"/>
      <c r="J160" s="10"/>
      <c r="K160" s="12"/>
      <c r="L160" s="58"/>
      <c r="M160" s="58"/>
      <c r="N160" s="16"/>
      <c r="O160" s="17"/>
      <c r="P160" s="17"/>
      <c r="Q160" s="17"/>
    </row>
    <row r="161" spans="9:17" ht="15">
      <c r="I161" s="10"/>
      <c r="J161" s="10"/>
      <c r="K161" s="12"/>
      <c r="L161" s="58"/>
      <c r="M161" s="58"/>
      <c r="N161" s="16"/>
      <c r="O161" s="17"/>
      <c r="P161" s="17"/>
      <c r="Q161" s="17"/>
    </row>
    <row r="162" spans="9:17" ht="15">
      <c r="I162" s="10"/>
      <c r="J162" s="10"/>
      <c r="K162" s="12"/>
      <c r="L162" s="58"/>
      <c r="M162" s="58"/>
      <c r="N162" s="16"/>
      <c r="O162" s="17"/>
      <c r="P162" s="17"/>
      <c r="Q162" s="17"/>
    </row>
    <row r="163" spans="9:17" ht="15">
      <c r="I163" s="10"/>
      <c r="J163" s="10"/>
      <c r="K163" s="12"/>
      <c r="L163" s="58"/>
      <c r="M163" s="58"/>
      <c r="N163" s="16"/>
      <c r="O163" s="17"/>
      <c r="P163" s="17"/>
      <c r="Q163" s="17"/>
    </row>
    <row r="164" spans="9:17" ht="15">
      <c r="I164" s="10"/>
      <c r="J164" s="10"/>
      <c r="K164" s="12"/>
      <c r="L164" s="58"/>
      <c r="M164" s="58"/>
      <c r="N164" s="16"/>
      <c r="O164" s="17"/>
      <c r="P164" s="17"/>
      <c r="Q164" s="17"/>
    </row>
    <row r="165" spans="9:17" ht="15">
      <c r="I165" s="10"/>
      <c r="J165" s="10"/>
      <c r="K165" s="12"/>
      <c r="L165" s="58"/>
      <c r="M165" s="58"/>
      <c r="N165" s="16"/>
      <c r="O165" s="17"/>
      <c r="P165" s="17"/>
      <c r="Q165" s="17"/>
    </row>
    <row r="166" spans="9:17" ht="15">
      <c r="I166" s="10"/>
      <c r="J166" s="10"/>
      <c r="K166" s="12"/>
      <c r="L166" s="58"/>
      <c r="M166" s="58"/>
      <c r="N166" s="16"/>
      <c r="O166" s="17"/>
      <c r="P166" s="17"/>
      <c r="Q166" s="17"/>
    </row>
    <row r="167" spans="9:17" ht="15">
      <c r="I167" s="10"/>
      <c r="J167" s="10"/>
      <c r="K167" s="12"/>
      <c r="L167" s="58"/>
      <c r="M167" s="58"/>
      <c r="N167" s="16"/>
      <c r="O167" s="17"/>
      <c r="P167" s="17"/>
      <c r="Q167" s="17"/>
    </row>
    <row r="168" spans="9:17" ht="15">
      <c r="I168" s="10"/>
      <c r="J168" s="10"/>
      <c r="K168" s="12"/>
      <c r="L168" s="58"/>
      <c r="M168" s="58"/>
      <c r="N168" s="16"/>
      <c r="O168" s="17"/>
      <c r="P168" s="17"/>
      <c r="Q168" s="17"/>
    </row>
    <row r="169" spans="9:17" ht="15">
      <c r="I169" s="10"/>
      <c r="J169" s="10"/>
      <c r="K169" s="12"/>
      <c r="L169" s="58"/>
      <c r="M169" s="58"/>
      <c r="N169" s="16"/>
      <c r="O169" s="17"/>
      <c r="P169" s="17"/>
      <c r="Q169" s="17"/>
    </row>
    <row r="170" spans="9:17" ht="15">
      <c r="I170" s="10"/>
      <c r="J170" s="10"/>
      <c r="K170" s="12"/>
      <c r="L170" s="58"/>
      <c r="M170" s="58"/>
      <c r="N170" s="16"/>
      <c r="O170" s="17"/>
      <c r="P170" s="17"/>
      <c r="Q170" s="17"/>
    </row>
    <row r="171" spans="9:17" ht="15">
      <c r="I171" s="10"/>
      <c r="J171" s="10"/>
      <c r="K171" s="12"/>
      <c r="L171" s="58"/>
      <c r="M171" s="58"/>
      <c r="N171" s="16"/>
      <c r="O171" s="17"/>
      <c r="P171" s="17"/>
      <c r="Q171" s="17"/>
    </row>
    <row r="172" spans="9:17" ht="15">
      <c r="I172" s="10"/>
      <c r="J172" s="10"/>
      <c r="K172" s="12"/>
      <c r="L172" s="58"/>
      <c r="M172" s="58"/>
      <c r="N172" s="16"/>
      <c r="O172" s="17"/>
      <c r="P172" s="17"/>
      <c r="Q172" s="17"/>
    </row>
    <row r="173" spans="9:17" ht="15">
      <c r="I173" s="10"/>
      <c r="J173" s="10"/>
      <c r="K173" s="12"/>
      <c r="L173" s="58"/>
      <c r="M173" s="58"/>
      <c r="N173" s="16"/>
      <c r="O173" s="17"/>
      <c r="P173" s="17"/>
      <c r="Q173" s="17"/>
    </row>
    <row r="174" spans="9:17" ht="15">
      <c r="I174" s="10"/>
      <c r="J174" s="10"/>
      <c r="K174" s="12"/>
      <c r="L174" s="58"/>
      <c r="M174" s="58"/>
      <c r="N174" s="16"/>
      <c r="O174" s="17"/>
      <c r="P174" s="17"/>
      <c r="Q174" s="17"/>
    </row>
    <row r="175" spans="9:17" ht="15">
      <c r="I175" s="10"/>
      <c r="J175" s="10"/>
      <c r="K175" s="12"/>
      <c r="L175" s="58"/>
      <c r="M175" s="58"/>
      <c r="N175" s="16"/>
      <c r="O175" s="17"/>
      <c r="P175" s="17"/>
      <c r="Q175" s="17"/>
    </row>
    <row r="176" spans="9:17" ht="15">
      <c r="I176" s="10"/>
      <c r="J176" s="10"/>
      <c r="K176" s="12"/>
      <c r="L176" s="58"/>
      <c r="M176" s="58"/>
      <c r="N176" s="16"/>
      <c r="O176" s="17"/>
      <c r="P176" s="17"/>
      <c r="Q176" s="17"/>
    </row>
    <row r="177" spans="9:17" ht="15">
      <c r="I177" s="10"/>
      <c r="J177" s="10"/>
      <c r="K177" s="12"/>
      <c r="L177" s="58"/>
      <c r="M177" s="58"/>
      <c r="N177" s="16"/>
      <c r="O177" s="17"/>
      <c r="P177" s="17"/>
      <c r="Q177" s="17"/>
    </row>
    <row r="178" spans="9:17" ht="15">
      <c r="I178" s="10"/>
      <c r="J178" s="10"/>
      <c r="K178" s="12"/>
      <c r="L178" s="58"/>
      <c r="M178" s="58"/>
      <c r="N178" s="16"/>
      <c r="O178" s="17"/>
      <c r="P178" s="17"/>
      <c r="Q178" s="17"/>
    </row>
    <row r="179" spans="9:17" ht="15">
      <c r="I179" s="10"/>
      <c r="J179" s="10"/>
      <c r="K179" s="12"/>
      <c r="L179" s="58"/>
      <c r="M179" s="58"/>
      <c r="N179" s="16"/>
      <c r="O179" s="17"/>
      <c r="P179" s="17"/>
      <c r="Q179" s="17"/>
    </row>
    <row r="180" spans="9:17" ht="15">
      <c r="I180" s="10"/>
      <c r="J180" s="10"/>
      <c r="K180" s="12"/>
      <c r="L180" s="58"/>
      <c r="M180" s="58"/>
      <c r="N180" s="16"/>
      <c r="O180" s="17"/>
      <c r="P180" s="17"/>
      <c r="Q180" s="17"/>
    </row>
    <row r="181" spans="9:17" ht="15">
      <c r="I181" s="10"/>
      <c r="J181" s="10"/>
      <c r="K181" s="12"/>
      <c r="L181" s="58"/>
      <c r="M181" s="58"/>
      <c r="N181" s="16"/>
      <c r="O181" s="17"/>
      <c r="P181" s="17"/>
      <c r="Q181" s="17"/>
    </row>
    <row r="182" spans="9:17" ht="15">
      <c r="I182" s="10"/>
      <c r="J182" s="10"/>
      <c r="K182" s="12"/>
      <c r="L182" s="58"/>
      <c r="M182" s="58"/>
      <c r="N182" s="16"/>
      <c r="O182" s="17"/>
      <c r="P182" s="17"/>
      <c r="Q182" s="17"/>
    </row>
    <row r="183" spans="9:17" ht="15">
      <c r="I183" s="10"/>
      <c r="J183" s="10"/>
      <c r="K183" s="12"/>
      <c r="L183" s="58"/>
      <c r="M183" s="58"/>
      <c r="N183" s="16"/>
      <c r="O183" s="17"/>
      <c r="P183" s="17"/>
      <c r="Q183" s="17"/>
    </row>
    <row r="184" spans="9:17" ht="15">
      <c r="I184" s="10"/>
      <c r="J184" s="10"/>
      <c r="K184" s="12"/>
      <c r="L184" s="58"/>
      <c r="M184" s="58"/>
      <c r="N184" s="16"/>
      <c r="O184" s="17"/>
      <c r="P184" s="17"/>
      <c r="Q184" s="17"/>
    </row>
    <row r="185" spans="9:17" ht="15">
      <c r="I185" s="10"/>
      <c r="J185" s="10"/>
      <c r="K185" s="12"/>
      <c r="L185" s="58"/>
      <c r="M185" s="58"/>
      <c r="N185" s="16"/>
      <c r="O185" s="17"/>
      <c r="P185" s="17"/>
      <c r="Q185" s="17"/>
    </row>
    <row r="186" spans="9:17" ht="15">
      <c r="I186" s="10"/>
      <c r="J186" s="10"/>
      <c r="K186" s="12"/>
      <c r="L186" s="58"/>
      <c r="M186" s="58"/>
      <c r="N186" s="16"/>
      <c r="O186" s="17"/>
      <c r="P186" s="17"/>
      <c r="Q186" s="17"/>
    </row>
    <row r="187" spans="9:17" ht="15">
      <c r="I187" s="10"/>
      <c r="J187" s="10"/>
      <c r="K187" s="12"/>
      <c r="L187" s="58"/>
      <c r="M187" s="58"/>
      <c r="N187" s="16"/>
      <c r="O187" s="17"/>
      <c r="P187" s="17"/>
      <c r="Q187" s="17"/>
    </row>
    <row r="188" spans="9:17" ht="15">
      <c r="I188" s="10"/>
      <c r="J188" s="10"/>
      <c r="K188" s="12"/>
      <c r="L188" s="58"/>
      <c r="M188" s="58"/>
      <c r="N188" s="16"/>
      <c r="O188" s="17"/>
      <c r="P188" s="17"/>
      <c r="Q188" s="17"/>
    </row>
    <row r="189" spans="9:17" ht="15">
      <c r="I189" s="10"/>
      <c r="J189" s="10"/>
      <c r="K189" s="12"/>
      <c r="L189" s="58"/>
      <c r="M189" s="58"/>
      <c r="N189" s="16"/>
      <c r="O189" s="17"/>
      <c r="P189" s="17"/>
      <c r="Q189" s="17"/>
    </row>
    <row r="190" spans="9:17" ht="15">
      <c r="I190" s="10"/>
      <c r="J190" s="10"/>
      <c r="K190" s="12"/>
      <c r="L190" s="58"/>
      <c r="M190" s="58"/>
      <c r="N190" s="16"/>
      <c r="O190" s="17"/>
      <c r="P190" s="17"/>
      <c r="Q190" s="17"/>
    </row>
    <row r="191" spans="9:17" ht="15">
      <c r="I191" s="10"/>
      <c r="J191" s="10"/>
      <c r="K191" s="12"/>
      <c r="L191" s="58"/>
      <c r="M191" s="58"/>
      <c r="N191" s="16"/>
      <c r="O191" s="17"/>
      <c r="P191" s="17"/>
      <c r="Q191" s="17"/>
    </row>
    <row r="192" spans="9:17" ht="15">
      <c r="I192" s="10"/>
      <c r="J192" s="10"/>
      <c r="K192" s="12"/>
      <c r="L192" s="58"/>
      <c r="M192" s="58"/>
      <c r="N192" s="16"/>
      <c r="O192" s="17"/>
      <c r="P192" s="17"/>
      <c r="Q192" s="17"/>
    </row>
    <row r="193" spans="9:17" ht="15">
      <c r="I193" s="10"/>
      <c r="J193" s="10"/>
      <c r="K193" s="12"/>
      <c r="L193" s="58"/>
      <c r="M193" s="58"/>
      <c r="N193" s="16"/>
      <c r="O193" s="17"/>
      <c r="P193" s="17"/>
      <c r="Q193" s="17"/>
    </row>
    <row r="194" spans="9:17" ht="15">
      <c r="I194" s="10"/>
      <c r="J194" s="10"/>
      <c r="K194" s="12"/>
      <c r="L194" s="58"/>
      <c r="M194" s="58"/>
      <c r="N194" s="16"/>
      <c r="O194" s="17"/>
      <c r="P194" s="17"/>
      <c r="Q194" s="17"/>
    </row>
    <row r="195" spans="9:17" ht="15">
      <c r="I195" s="10"/>
      <c r="J195" s="10"/>
      <c r="K195" s="12"/>
      <c r="L195" s="58"/>
      <c r="M195" s="58"/>
      <c r="N195" s="16"/>
      <c r="O195" s="17"/>
      <c r="P195" s="17"/>
      <c r="Q195" s="17"/>
    </row>
    <row r="196" spans="9:17" ht="15">
      <c r="I196" s="10"/>
      <c r="J196" s="10"/>
      <c r="K196" s="12"/>
      <c r="L196" s="58"/>
      <c r="M196" s="58"/>
      <c r="N196" s="16"/>
      <c r="O196" s="17"/>
      <c r="P196" s="17"/>
      <c r="Q196" s="17"/>
    </row>
    <row r="197" spans="9:17" ht="15">
      <c r="I197" s="10"/>
      <c r="J197" s="10"/>
      <c r="K197" s="12"/>
      <c r="L197" s="58"/>
      <c r="M197" s="58"/>
      <c r="N197" s="16"/>
      <c r="O197" s="17"/>
      <c r="P197" s="17"/>
      <c r="Q197" s="17"/>
    </row>
    <row r="198" spans="9:17" ht="15">
      <c r="I198" s="10"/>
      <c r="J198" s="10"/>
      <c r="K198" s="12"/>
      <c r="L198" s="58"/>
      <c r="M198" s="58"/>
      <c r="N198" s="16"/>
      <c r="O198" s="17"/>
      <c r="P198" s="17"/>
      <c r="Q198" s="17"/>
    </row>
    <row r="199" spans="9:17" ht="15">
      <c r="I199" s="10"/>
      <c r="J199" s="10"/>
      <c r="K199" s="12"/>
      <c r="L199" s="58"/>
      <c r="M199" s="58"/>
      <c r="N199" s="16"/>
      <c r="O199" s="17"/>
      <c r="P199" s="17"/>
      <c r="Q199" s="17"/>
    </row>
    <row r="200" spans="9:17" ht="15">
      <c r="I200" s="10"/>
      <c r="J200" s="10"/>
      <c r="K200" s="12"/>
      <c r="L200" s="58"/>
      <c r="M200" s="58"/>
      <c r="N200" s="16"/>
      <c r="O200" s="17"/>
      <c r="P200" s="17"/>
      <c r="Q200" s="17"/>
    </row>
    <row r="201" spans="9:17" ht="15">
      <c r="I201" s="10"/>
      <c r="J201" s="10"/>
      <c r="K201" s="12"/>
      <c r="L201" s="58"/>
      <c r="M201" s="58"/>
      <c r="N201" s="16"/>
      <c r="O201" s="17"/>
      <c r="P201" s="17"/>
      <c r="Q201" s="17"/>
    </row>
    <row r="202" spans="9:17" ht="15">
      <c r="I202" s="10"/>
      <c r="J202" s="10"/>
      <c r="K202" s="12"/>
      <c r="L202" s="58"/>
      <c r="M202" s="58"/>
      <c r="N202" s="16"/>
      <c r="O202" s="17"/>
      <c r="P202" s="17"/>
      <c r="Q202" s="17"/>
    </row>
    <row r="203" spans="9:17" ht="15">
      <c r="I203" s="10"/>
      <c r="J203" s="10"/>
      <c r="K203" s="12"/>
      <c r="L203" s="58"/>
      <c r="M203" s="58"/>
      <c r="N203" s="16"/>
      <c r="O203" s="17"/>
      <c r="P203" s="17"/>
      <c r="Q203" s="17"/>
    </row>
    <row r="204" spans="9:17" ht="15">
      <c r="I204" s="10"/>
      <c r="J204" s="10"/>
      <c r="K204" s="12"/>
      <c r="L204" s="58"/>
      <c r="M204" s="58"/>
      <c r="N204" s="16"/>
      <c r="O204" s="17"/>
      <c r="P204" s="17"/>
      <c r="Q204" s="17"/>
    </row>
    <row r="205" spans="9:17" ht="15">
      <c r="I205" s="10"/>
      <c r="J205" s="10"/>
      <c r="K205" s="12"/>
      <c r="L205" s="58"/>
      <c r="M205" s="58"/>
      <c r="N205" s="16"/>
      <c r="O205" s="17"/>
      <c r="P205" s="17"/>
      <c r="Q205" s="17"/>
    </row>
    <row r="206" spans="9:17" ht="15">
      <c r="I206" s="10"/>
      <c r="J206" s="10"/>
      <c r="K206" s="12"/>
      <c r="L206" s="58"/>
      <c r="M206" s="58"/>
      <c r="N206" s="16"/>
      <c r="O206" s="17"/>
      <c r="P206" s="17"/>
      <c r="Q206" s="17"/>
    </row>
    <row r="207" spans="9:17" ht="15">
      <c r="I207" s="10"/>
      <c r="J207" s="10"/>
      <c r="K207" s="12"/>
      <c r="L207" s="58"/>
      <c r="M207" s="58"/>
      <c r="N207" s="16"/>
      <c r="O207" s="17"/>
      <c r="P207" s="17"/>
      <c r="Q207" s="17"/>
    </row>
    <row r="208" spans="9:17" ht="15">
      <c r="I208" s="10"/>
      <c r="J208" s="10"/>
      <c r="K208" s="12"/>
      <c r="L208" s="58"/>
      <c r="M208" s="58"/>
      <c r="N208" s="16"/>
      <c r="O208" s="17"/>
      <c r="P208" s="17"/>
      <c r="Q208" s="17"/>
    </row>
    <row r="209" spans="9:17" ht="15">
      <c r="I209" s="10"/>
      <c r="J209" s="10"/>
      <c r="K209" s="12"/>
      <c r="L209" s="58"/>
      <c r="M209" s="58"/>
      <c r="N209" s="16"/>
      <c r="O209" s="17"/>
      <c r="P209" s="17"/>
      <c r="Q209" s="17"/>
    </row>
    <row r="210" spans="9:17" ht="15">
      <c r="I210" s="10"/>
      <c r="J210" s="10"/>
      <c r="K210" s="12"/>
      <c r="L210" s="58"/>
      <c r="M210" s="58"/>
      <c r="N210" s="16"/>
      <c r="O210" s="17"/>
      <c r="P210" s="17"/>
      <c r="Q210" s="17"/>
    </row>
    <row r="211" spans="9:17" ht="15">
      <c r="I211" s="10"/>
      <c r="J211" s="10"/>
      <c r="K211" s="12"/>
      <c r="L211" s="58"/>
      <c r="M211" s="58"/>
      <c r="N211" s="16"/>
      <c r="O211" s="17"/>
      <c r="P211" s="17"/>
      <c r="Q211" s="17"/>
    </row>
    <row r="212" spans="9:17" ht="15">
      <c r="I212" s="10"/>
      <c r="J212" s="10"/>
      <c r="K212" s="12"/>
      <c r="L212" s="58"/>
      <c r="M212" s="58"/>
      <c r="N212" s="16"/>
      <c r="O212" s="17"/>
      <c r="P212" s="17"/>
      <c r="Q212" s="17"/>
    </row>
    <row r="213" spans="9:17" ht="15">
      <c r="I213" s="10"/>
      <c r="J213" s="10"/>
      <c r="K213" s="12"/>
      <c r="L213" s="58"/>
      <c r="M213" s="58"/>
      <c r="N213" s="16"/>
      <c r="O213" s="17"/>
      <c r="P213" s="17"/>
      <c r="Q213" s="17"/>
    </row>
    <row r="214" spans="9:17" ht="15">
      <c r="I214" s="10"/>
      <c r="J214" s="10"/>
      <c r="K214" s="12"/>
      <c r="L214" s="58"/>
      <c r="M214" s="58"/>
      <c r="N214" s="16"/>
      <c r="O214" s="17"/>
      <c r="P214" s="17"/>
      <c r="Q214" s="17"/>
    </row>
    <row r="215" spans="9:17" ht="15">
      <c r="I215" s="10"/>
      <c r="J215" s="10"/>
      <c r="K215" s="12"/>
      <c r="L215" s="58"/>
      <c r="M215" s="58"/>
      <c r="N215" s="16"/>
      <c r="O215" s="17"/>
      <c r="P215" s="17"/>
      <c r="Q215" s="17"/>
    </row>
    <row r="216" spans="9:17" ht="15">
      <c r="I216" s="10"/>
      <c r="J216" s="10"/>
      <c r="K216" s="12"/>
      <c r="L216" s="58"/>
      <c r="M216" s="58"/>
      <c r="N216" s="16"/>
      <c r="O216" s="17"/>
      <c r="P216" s="17"/>
      <c r="Q216" s="17"/>
    </row>
    <row r="217" spans="9:17" ht="15">
      <c r="I217" s="10"/>
      <c r="J217" s="10"/>
      <c r="K217" s="12"/>
      <c r="L217" s="58"/>
      <c r="M217" s="58"/>
      <c r="N217" s="16"/>
      <c r="O217" s="17"/>
      <c r="P217" s="17"/>
      <c r="Q217" s="17"/>
    </row>
    <row r="218" spans="9:17" ht="15">
      <c r="I218" s="10"/>
      <c r="J218" s="10"/>
      <c r="K218" s="12"/>
      <c r="L218" s="58"/>
      <c r="M218" s="58"/>
      <c r="N218" s="16"/>
      <c r="O218" s="17"/>
      <c r="P218" s="17"/>
      <c r="Q218" s="17"/>
    </row>
    <row r="219" spans="9:17" ht="15">
      <c r="I219" s="10"/>
      <c r="J219" s="10"/>
      <c r="K219" s="12"/>
      <c r="L219" s="58"/>
      <c r="M219" s="58"/>
      <c r="N219" s="16"/>
      <c r="O219" s="17"/>
      <c r="P219" s="17"/>
      <c r="Q219" s="17"/>
    </row>
    <row r="220" spans="9:17" ht="15">
      <c r="I220" s="10"/>
      <c r="J220" s="10"/>
      <c r="K220" s="12"/>
      <c r="L220" s="58"/>
      <c r="M220" s="58"/>
      <c r="N220" s="16"/>
      <c r="O220" s="17"/>
      <c r="P220" s="17"/>
      <c r="Q220" s="17"/>
    </row>
    <row r="221" spans="9:17" ht="15">
      <c r="I221" s="10"/>
      <c r="J221" s="10"/>
      <c r="K221" s="12"/>
      <c r="L221" s="58"/>
      <c r="M221" s="58"/>
      <c r="N221" s="16"/>
      <c r="O221" s="17"/>
      <c r="P221" s="17"/>
      <c r="Q221" s="17"/>
    </row>
    <row r="222" spans="9:17" ht="15">
      <c r="I222" s="10"/>
      <c r="J222" s="10"/>
      <c r="K222" s="12"/>
      <c r="L222" s="58"/>
      <c r="M222" s="58"/>
      <c r="N222" s="16"/>
      <c r="O222" s="17"/>
      <c r="P222" s="17"/>
      <c r="Q222" s="17"/>
    </row>
    <row r="223" spans="9:17" ht="15">
      <c r="I223" s="10"/>
      <c r="J223" s="10"/>
      <c r="K223" s="12"/>
      <c r="L223" s="58"/>
      <c r="M223" s="58"/>
      <c r="N223" s="16"/>
      <c r="O223" s="17"/>
      <c r="P223" s="17"/>
      <c r="Q223" s="17"/>
    </row>
    <row r="224" spans="9:17" ht="15">
      <c r="I224" s="10"/>
      <c r="J224" s="10"/>
      <c r="K224" s="12"/>
      <c r="L224" s="58"/>
      <c r="M224" s="58"/>
      <c r="N224" s="16"/>
      <c r="O224" s="17"/>
      <c r="P224" s="17"/>
      <c r="Q224" s="17"/>
    </row>
    <row r="225" spans="9:17" ht="15">
      <c r="I225" s="10"/>
      <c r="J225" s="10"/>
      <c r="K225" s="12"/>
      <c r="L225" s="58"/>
      <c r="M225" s="58"/>
      <c r="N225" s="16"/>
      <c r="O225" s="17"/>
      <c r="P225" s="17"/>
      <c r="Q225" s="17"/>
    </row>
    <row r="226" spans="9:17" ht="15">
      <c r="I226" s="10"/>
      <c r="J226" s="10"/>
      <c r="K226" s="12"/>
      <c r="L226" s="58"/>
      <c r="M226" s="58"/>
      <c r="N226" s="16"/>
      <c r="O226" s="17"/>
      <c r="P226" s="17"/>
      <c r="Q226" s="17"/>
    </row>
    <row r="227" spans="9:17" ht="15">
      <c r="I227" s="10"/>
      <c r="J227" s="10"/>
      <c r="K227" s="12"/>
      <c r="L227" s="58"/>
      <c r="M227" s="58"/>
      <c r="N227" s="16"/>
      <c r="O227" s="17"/>
      <c r="P227" s="17"/>
      <c r="Q227" s="17"/>
    </row>
    <row r="228" spans="9:17" ht="15">
      <c r="I228" s="10"/>
      <c r="J228" s="10"/>
      <c r="K228" s="12"/>
      <c r="L228" s="58"/>
      <c r="M228" s="58"/>
      <c r="N228" s="16"/>
      <c r="O228" s="17"/>
      <c r="P228" s="17"/>
      <c r="Q228" s="17"/>
    </row>
    <row r="229" spans="9:17" ht="15">
      <c r="I229" s="10"/>
      <c r="J229" s="10"/>
      <c r="K229" s="12"/>
      <c r="L229" s="58"/>
      <c r="M229" s="58"/>
      <c r="N229" s="16"/>
      <c r="O229" s="17"/>
      <c r="P229" s="17"/>
      <c r="Q229" s="17"/>
    </row>
    <row r="230" spans="9:17" ht="15">
      <c r="I230" s="10"/>
      <c r="J230" s="10"/>
      <c r="K230" s="12"/>
      <c r="L230" s="58"/>
      <c r="M230" s="58"/>
      <c r="N230" s="16"/>
      <c r="O230" s="17"/>
      <c r="P230" s="17"/>
      <c r="Q230" s="17"/>
    </row>
    <row r="231" spans="9:17" ht="15">
      <c r="I231" s="10"/>
      <c r="J231" s="10"/>
      <c r="K231" s="12"/>
      <c r="L231" s="58"/>
      <c r="M231" s="58"/>
      <c r="N231" s="16"/>
      <c r="O231" s="17"/>
      <c r="P231" s="17"/>
      <c r="Q231" s="17"/>
    </row>
    <row r="232" spans="9:17" ht="15">
      <c r="I232" s="10"/>
      <c r="J232" s="10"/>
      <c r="K232" s="12"/>
      <c r="L232" s="58"/>
      <c r="M232" s="58"/>
      <c r="N232" s="16"/>
      <c r="O232" s="17"/>
      <c r="P232" s="17"/>
      <c r="Q232" s="17"/>
    </row>
    <row r="233" spans="9:17" ht="15">
      <c r="I233" s="10"/>
      <c r="J233" s="10"/>
      <c r="K233" s="12"/>
      <c r="L233" s="58"/>
      <c r="M233" s="58"/>
      <c r="N233" s="16"/>
      <c r="O233" s="17"/>
      <c r="P233" s="17"/>
      <c r="Q233" s="17"/>
    </row>
    <row r="234" spans="9:17" ht="15">
      <c r="I234" s="10"/>
      <c r="J234" s="10"/>
      <c r="K234" s="12"/>
      <c r="L234" s="58"/>
      <c r="M234" s="58"/>
      <c r="N234" s="16"/>
      <c r="O234" s="17"/>
      <c r="P234" s="17"/>
      <c r="Q234" s="17"/>
    </row>
    <row r="235" spans="9:17" ht="15">
      <c r="I235" s="10"/>
      <c r="J235" s="10"/>
      <c r="K235" s="12"/>
      <c r="L235" s="58"/>
      <c r="M235" s="58"/>
      <c r="N235" s="16"/>
      <c r="O235" s="17"/>
      <c r="P235" s="17"/>
      <c r="Q235" s="17"/>
    </row>
    <row r="236" spans="9:17" ht="15">
      <c r="I236" s="10"/>
      <c r="J236" s="10"/>
      <c r="K236" s="12"/>
      <c r="L236" s="58"/>
      <c r="M236" s="58"/>
      <c r="N236" s="16"/>
      <c r="O236" s="17"/>
      <c r="P236" s="17"/>
      <c r="Q236" s="17"/>
    </row>
    <row r="237" spans="9:17" ht="15">
      <c r="I237" s="10"/>
      <c r="J237" s="10"/>
      <c r="K237" s="12"/>
      <c r="L237" s="58"/>
      <c r="M237" s="58"/>
      <c r="N237" s="16"/>
      <c r="O237" s="17"/>
      <c r="P237" s="17"/>
      <c r="Q237" s="17"/>
    </row>
    <row r="238" spans="9:17" ht="15">
      <c r="I238" s="10"/>
      <c r="J238" s="10"/>
      <c r="K238" s="12"/>
      <c r="L238" s="58"/>
      <c r="M238" s="58"/>
      <c r="N238" s="16"/>
      <c r="O238" s="17"/>
      <c r="P238" s="17"/>
      <c r="Q238" s="17"/>
    </row>
    <row r="239" spans="9:17" ht="15">
      <c r="I239" s="10"/>
      <c r="J239" s="10"/>
      <c r="K239" s="12"/>
      <c r="L239" s="58"/>
      <c r="M239" s="58"/>
      <c r="N239" s="16"/>
      <c r="O239" s="17"/>
      <c r="P239" s="17"/>
      <c r="Q239" s="17"/>
    </row>
    <row r="240" spans="9:17" ht="15">
      <c r="I240" s="10"/>
      <c r="J240" s="10"/>
      <c r="K240" s="12"/>
      <c r="L240" s="58"/>
      <c r="M240" s="58"/>
      <c r="N240" s="16"/>
      <c r="O240" s="17"/>
      <c r="P240" s="17"/>
      <c r="Q240" s="17"/>
    </row>
    <row r="241" spans="9:17" ht="15">
      <c r="I241" s="10"/>
      <c r="J241" s="10"/>
      <c r="K241" s="12"/>
      <c r="L241" s="58"/>
      <c r="M241" s="58"/>
      <c r="N241" s="16"/>
      <c r="O241" s="17"/>
      <c r="P241" s="17"/>
      <c r="Q241" s="17"/>
    </row>
    <row r="242" spans="9:17" ht="15">
      <c r="I242" s="10"/>
      <c r="J242" s="10"/>
      <c r="K242" s="12"/>
      <c r="L242" s="58"/>
      <c r="M242" s="58"/>
      <c r="N242" s="16"/>
      <c r="O242" s="17"/>
      <c r="P242" s="17"/>
      <c r="Q242" s="17"/>
    </row>
    <row r="243" spans="9:17" ht="15">
      <c r="I243" s="10"/>
      <c r="J243" s="10"/>
      <c r="K243" s="12"/>
      <c r="L243" s="58"/>
      <c r="M243" s="58"/>
      <c r="N243" s="16"/>
      <c r="O243" s="17"/>
      <c r="P243" s="17"/>
      <c r="Q243" s="17"/>
    </row>
    <row r="244" spans="9:17" ht="15">
      <c r="I244" s="10"/>
      <c r="J244" s="10"/>
      <c r="K244" s="12"/>
      <c r="L244" s="58"/>
      <c r="M244" s="58"/>
      <c r="N244" s="16"/>
      <c r="O244" s="17"/>
      <c r="P244" s="17"/>
      <c r="Q244" s="17"/>
    </row>
    <row r="245" spans="9:17" ht="15">
      <c r="I245" s="10"/>
      <c r="J245" s="10"/>
      <c r="K245" s="12"/>
      <c r="L245" s="58"/>
      <c r="M245" s="58"/>
      <c r="N245" s="16"/>
      <c r="O245" s="17"/>
      <c r="P245" s="17"/>
      <c r="Q245" s="17"/>
    </row>
    <row r="246" spans="9:17" ht="15">
      <c r="I246" s="10"/>
      <c r="J246" s="10"/>
      <c r="K246" s="12"/>
      <c r="L246" s="58"/>
      <c r="M246" s="58"/>
      <c r="N246" s="16"/>
      <c r="O246" s="17"/>
      <c r="P246" s="17"/>
      <c r="Q246" s="17"/>
    </row>
    <row r="247" spans="9:17" ht="15">
      <c r="I247" s="10"/>
      <c r="J247" s="10"/>
      <c r="K247" s="12"/>
      <c r="L247" s="58"/>
      <c r="M247" s="58"/>
      <c r="N247" s="16"/>
      <c r="O247" s="17"/>
      <c r="P247" s="17"/>
      <c r="Q247" s="17"/>
    </row>
    <row r="248" spans="9:17" ht="15">
      <c r="I248" s="10"/>
      <c r="J248" s="10"/>
      <c r="K248" s="12"/>
      <c r="L248" s="58"/>
      <c r="M248" s="58"/>
      <c r="N248" s="16"/>
      <c r="O248" s="17"/>
      <c r="P248" s="17"/>
      <c r="Q248" s="17"/>
    </row>
    <row r="249" spans="9:17" ht="15">
      <c r="I249" s="10"/>
      <c r="J249" s="10"/>
      <c r="K249" s="12"/>
      <c r="L249" s="58"/>
      <c r="M249" s="58"/>
      <c r="N249" s="16"/>
      <c r="O249" s="17"/>
      <c r="P249" s="17"/>
      <c r="Q249" s="17"/>
    </row>
    <row r="250" spans="9:17" ht="15">
      <c r="I250" s="10"/>
      <c r="J250" s="10"/>
      <c r="K250" s="12"/>
      <c r="L250" s="58"/>
      <c r="M250" s="58"/>
      <c r="N250" s="16"/>
      <c r="O250" s="17"/>
      <c r="P250" s="17"/>
      <c r="Q250" s="17"/>
    </row>
    <row r="251" spans="9:17" ht="15">
      <c r="I251" s="10"/>
      <c r="J251" s="10"/>
      <c r="K251" s="12"/>
      <c r="L251" s="58"/>
      <c r="M251" s="58"/>
      <c r="N251" s="16"/>
      <c r="O251" s="17"/>
      <c r="P251" s="17"/>
      <c r="Q251" s="17"/>
    </row>
    <row r="252" spans="9:17" ht="15">
      <c r="I252" s="10"/>
      <c r="J252" s="10"/>
      <c r="K252" s="12"/>
      <c r="L252" s="58"/>
      <c r="M252" s="58"/>
      <c r="N252" s="16"/>
      <c r="O252" s="17"/>
      <c r="P252" s="17"/>
      <c r="Q252" s="17"/>
    </row>
    <row r="253" spans="9:17" ht="15">
      <c r="I253" s="10"/>
      <c r="J253" s="10"/>
      <c r="K253" s="12"/>
      <c r="L253" s="58"/>
      <c r="M253" s="58"/>
      <c r="N253" s="16"/>
      <c r="O253" s="17"/>
      <c r="P253" s="17"/>
      <c r="Q253" s="17"/>
    </row>
    <row r="254" spans="9:17" ht="15">
      <c r="I254" s="10"/>
      <c r="J254" s="10"/>
      <c r="K254" s="12"/>
      <c r="L254" s="58"/>
      <c r="M254" s="58"/>
      <c r="N254" s="16"/>
      <c r="O254" s="17"/>
      <c r="P254" s="17"/>
      <c r="Q254" s="17"/>
    </row>
    <row r="255" spans="9:17" ht="15">
      <c r="I255" s="10"/>
      <c r="J255" s="10"/>
      <c r="K255" s="12"/>
      <c r="L255" s="58"/>
      <c r="M255" s="58"/>
      <c r="N255" s="16"/>
      <c r="O255" s="17"/>
      <c r="P255" s="17"/>
      <c r="Q255" s="17"/>
    </row>
    <row r="256" spans="9:17" ht="15">
      <c r="I256" s="10"/>
      <c r="J256" s="10"/>
      <c r="K256" s="12"/>
      <c r="L256" s="58"/>
      <c r="M256" s="58"/>
      <c r="N256" s="16"/>
      <c r="O256" s="17"/>
      <c r="P256" s="17"/>
      <c r="Q256" s="17"/>
    </row>
    <row r="257" spans="9:17" ht="15">
      <c r="I257" s="10"/>
      <c r="J257" s="10"/>
      <c r="K257" s="12"/>
      <c r="L257" s="58"/>
      <c r="M257" s="58"/>
      <c r="N257" s="16"/>
      <c r="O257" s="17"/>
      <c r="P257" s="17"/>
      <c r="Q257" s="17"/>
    </row>
    <row r="258" spans="9:17" ht="15">
      <c r="I258" s="10"/>
      <c r="J258" s="10"/>
      <c r="K258" s="12"/>
      <c r="L258" s="58"/>
      <c r="M258" s="58"/>
      <c r="N258" s="16"/>
      <c r="O258" s="17"/>
      <c r="P258" s="17"/>
      <c r="Q258" s="17"/>
    </row>
    <row r="259" spans="9:17" ht="15">
      <c r="I259" s="10"/>
      <c r="J259" s="10"/>
      <c r="K259" s="12"/>
      <c r="L259" s="58"/>
      <c r="M259" s="58"/>
      <c r="N259" s="16"/>
      <c r="O259" s="17"/>
      <c r="P259" s="17"/>
      <c r="Q259" s="17"/>
    </row>
    <row r="260" spans="9:17" ht="15">
      <c r="I260" s="10"/>
      <c r="J260" s="10"/>
      <c r="K260" s="12"/>
      <c r="L260" s="58"/>
      <c r="M260" s="58"/>
      <c r="N260" s="16"/>
      <c r="O260" s="17"/>
      <c r="P260" s="17"/>
      <c r="Q260" s="17"/>
    </row>
    <row r="261" spans="9:17" ht="15">
      <c r="I261" s="10"/>
      <c r="J261" s="10"/>
      <c r="K261" s="12"/>
      <c r="L261" s="58"/>
      <c r="M261" s="58"/>
      <c r="N261" s="16"/>
      <c r="O261" s="17"/>
      <c r="P261" s="17"/>
      <c r="Q261" s="17"/>
    </row>
    <row r="262" spans="9:17" ht="15">
      <c r="I262" s="10"/>
      <c r="J262" s="10"/>
      <c r="K262" s="12"/>
      <c r="L262" s="58"/>
      <c r="M262" s="58"/>
      <c r="N262" s="16"/>
      <c r="O262" s="17"/>
      <c r="P262" s="17"/>
      <c r="Q262" s="17"/>
    </row>
    <row r="263" spans="9:17" ht="15">
      <c r="I263" s="10"/>
      <c r="J263" s="10"/>
      <c r="K263" s="12"/>
      <c r="L263" s="58"/>
      <c r="M263" s="58"/>
      <c r="N263" s="16"/>
      <c r="O263" s="17"/>
      <c r="P263" s="17"/>
      <c r="Q263" s="17"/>
    </row>
    <row r="264" spans="9:17" ht="15">
      <c r="I264" s="10"/>
      <c r="J264" s="10"/>
      <c r="K264" s="12"/>
      <c r="L264" s="58"/>
      <c r="M264" s="58"/>
      <c r="N264" s="16"/>
      <c r="O264" s="17"/>
      <c r="P264" s="17"/>
      <c r="Q264" s="17"/>
    </row>
    <row r="265" spans="9:17" ht="15">
      <c r="I265" s="10"/>
      <c r="J265" s="10"/>
      <c r="K265" s="12"/>
      <c r="L265" s="58"/>
      <c r="M265" s="58"/>
      <c r="N265" s="16"/>
      <c r="O265" s="17"/>
      <c r="P265" s="17"/>
      <c r="Q265" s="17"/>
    </row>
    <row r="266" spans="9:17" ht="15">
      <c r="I266" s="10"/>
      <c r="J266" s="10"/>
      <c r="K266" s="12"/>
      <c r="L266" s="58"/>
      <c r="M266" s="58"/>
      <c r="N266" s="16"/>
      <c r="O266" s="17"/>
      <c r="P266" s="17"/>
      <c r="Q266" s="17"/>
    </row>
    <row r="267" spans="9:17" ht="15">
      <c r="I267" s="10"/>
      <c r="J267" s="10"/>
      <c r="K267" s="12"/>
      <c r="L267" s="58"/>
      <c r="M267" s="58"/>
      <c r="N267" s="16"/>
      <c r="O267" s="17"/>
      <c r="P267" s="17"/>
      <c r="Q267" s="17"/>
    </row>
    <row r="268" spans="9:17" ht="15">
      <c r="I268" s="10"/>
      <c r="J268" s="10"/>
      <c r="K268" s="12"/>
      <c r="L268" s="58"/>
      <c r="M268" s="58"/>
      <c r="N268" s="16"/>
      <c r="O268" s="17"/>
      <c r="P268" s="17"/>
      <c r="Q268" s="17"/>
    </row>
    <row r="269" spans="9:17" ht="15">
      <c r="I269" s="10"/>
      <c r="J269" s="10"/>
      <c r="K269" s="12"/>
      <c r="L269" s="58"/>
      <c r="M269" s="58"/>
      <c r="N269" s="16"/>
      <c r="O269" s="17"/>
      <c r="P269" s="17"/>
      <c r="Q269" s="17"/>
    </row>
    <row r="270" spans="9:17" ht="15">
      <c r="I270" s="10"/>
      <c r="J270" s="10"/>
      <c r="K270" s="12"/>
      <c r="L270" s="58"/>
      <c r="M270" s="58"/>
      <c r="N270" s="16"/>
      <c r="O270" s="17"/>
      <c r="P270" s="17"/>
      <c r="Q270" s="17"/>
    </row>
    <row r="271" spans="9:17" ht="15">
      <c r="I271" s="10"/>
      <c r="J271" s="10"/>
      <c r="K271" s="12"/>
      <c r="L271" s="58"/>
      <c r="M271" s="58"/>
      <c r="N271" s="16"/>
      <c r="O271" s="17"/>
      <c r="P271" s="17"/>
      <c r="Q271" s="17"/>
    </row>
    <row r="272" spans="9:17" ht="15">
      <c r="I272" s="10"/>
      <c r="J272" s="10"/>
      <c r="K272" s="12"/>
      <c r="L272" s="58"/>
      <c r="M272" s="58"/>
      <c r="N272" s="16"/>
      <c r="O272" s="17"/>
      <c r="P272" s="17"/>
      <c r="Q272" s="17"/>
    </row>
    <row r="273" spans="9:17" ht="15">
      <c r="I273" s="10"/>
      <c r="J273" s="10"/>
      <c r="K273" s="12"/>
      <c r="L273" s="58"/>
      <c r="M273" s="58"/>
      <c r="N273" s="16"/>
      <c r="O273" s="17"/>
      <c r="P273" s="17"/>
      <c r="Q273" s="17"/>
    </row>
    <row r="274" spans="9:17" ht="15">
      <c r="I274" s="10"/>
      <c r="J274" s="10"/>
      <c r="K274" s="12"/>
      <c r="L274" s="58"/>
      <c r="M274" s="58"/>
      <c r="N274" s="16"/>
      <c r="O274" s="17"/>
      <c r="P274" s="17"/>
      <c r="Q274" s="17"/>
    </row>
    <row r="275" spans="9:17" ht="15">
      <c r="I275" s="10"/>
      <c r="J275" s="10"/>
      <c r="K275" s="12"/>
      <c r="L275" s="58"/>
      <c r="M275" s="58"/>
      <c r="N275" s="16"/>
      <c r="O275" s="17"/>
      <c r="P275" s="17"/>
      <c r="Q275" s="17"/>
    </row>
    <row r="276" spans="9:17" ht="15">
      <c r="I276" s="10"/>
      <c r="J276" s="10"/>
      <c r="K276" s="12"/>
      <c r="L276" s="58"/>
      <c r="M276" s="58"/>
      <c r="N276" s="16"/>
      <c r="O276" s="17"/>
      <c r="P276" s="17"/>
      <c r="Q276" s="17"/>
    </row>
    <row r="277" spans="9:17" ht="15">
      <c r="I277" s="10"/>
      <c r="J277" s="10"/>
      <c r="K277" s="12"/>
      <c r="L277" s="58"/>
      <c r="M277" s="58"/>
      <c r="N277" s="16"/>
      <c r="O277" s="17"/>
      <c r="P277" s="17"/>
      <c r="Q277" s="17"/>
    </row>
    <row r="278" spans="9:17" ht="15">
      <c r="I278" s="10"/>
      <c r="J278" s="10"/>
      <c r="K278" s="12"/>
      <c r="L278" s="58"/>
      <c r="M278" s="58"/>
      <c r="N278" s="16"/>
      <c r="O278" s="17"/>
      <c r="P278" s="17"/>
      <c r="Q278" s="17"/>
    </row>
    <row r="279" spans="9:17" ht="15">
      <c r="I279" s="10"/>
      <c r="J279" s="10"/>
      <c r="K279" s="12"/>
      <c r="L279" s="58"/>
      <c r="M279" s="58"/>
      <c r="N279" s="16"/>
      <c r="O279" s="17"/>
      <c r="P279" s="17"/>
      <c r="Q279" s="17"/>
    </row>
    <row r="280" spans="9:17" ht="15">
      <c r="I280" s="10"/>
      <c r="J280" s="10"/>
      <c r="K280" s="12"/>
      <c r="L280" s="58"/>
      <c r="M280" s="58"/>
      <c r="N280" s="16"/>
      <c r="O280" s="17"/>
      <c r="P280" s="17"/>
      <c r="Q280" s="17"/>
    </row>
    <row r="281" spans="9:17" ht="15">
      <c r="I281" s="10"/>
      <c r="J281" s="10"/>
      <c r="K281" s="12"/>
      <c r="L281" s="58"/>
      <c r="M281" s="58"/>
      <c r="N281" s="16"/>
      <c r="O281" s="17"/>
      <c r="P281" s="17"/>
      <c r="Q281" s="17"/>
    </row>
    <row r="282" spans="9:17" ht="15">
      <c r="I282" s="10"/>
      <c r="J282" s="10"/>
      <c r="K282" s="12"/>
      <c r="L282" s="58"/>
      <c r="M282" s="58"/>
      <c r="N282" s="16"/>
      <c r="O282" s="17"/>
      <c r="P282" s="17"/>
      <c r="Q282" s="17"/>
    </row>
    <row r="283" spans="9:17" ht="15">
      <c r="I283" s="10"/>
      <c r="J283" s="10"/>
      <c r="K283" s="12"/>
      <c r="L283" s="58"/>
      <c r="M283" s="58"/>
      <c r="N283" s="16"/>
      <c r="O283" s="17"/>
      <c r="P283" s="17"/>
      <c r="Q283" s="17"/>
    </row>
    <row r="284" spans="9:17" ht="15">
      <c r="I284" s="10"/>
      <c r="J284" s="10"/>
      <c r="K284" s="12"/>
      <c r="L284" s="58"/>
      <c r="M284" s="58"/>
      <c r="N284" s="16"/>
      <c r="O284" s="17"/>
      <c r="P284" s="17"/>
      <c r="Q284" s="17"/>
    </row>
    <row r="285" spans="9:17" ht="15">
      <c r="I285" s="10"/>
      <c r="J285" s="10"/>
      <c r="K285" s="12"/>
      <c r="L285" s="58"/>
      <c r="M285" s="58"/>
      <c r="N285" s="16"/>
      <c r="O285" s="17"/>
      <c r="P285" s="17"/>
      <c r="Q285" s="17"/>
    </row>
    <row r="286" spans="9:17" ht="15">
      <c r="I286" s="10"/>
      <c r="J286" s="10"/>
      <c r="K286" s="12"/>
      <c r="L286" s="58"/>
      <c r="M286" s="58"/>
      <c r="N286" s="16"/>
      <c r="O286" s="17"/>
      <c r="P286" s="17"/>
      <c r="Q286" s="17"/>
    </row>
    <row r="287" spans="9:17" ht="15">
      <c r="I287" s="10"/>
      <c r="J287" s="10"/>
      <c r="K287" s="12"/>
      <c r="L287" s="58"/>
      <c r="M287" s="58"/>
      <c r="N287" s="16"/>
      <c r="O287" s="17"/>
      <c r="P287" s="17"/>
      <c r="Q287" s="17"/>
    </row>
    <row r="288" spans="9:17" ht="15">
      <c r="I288" s="10"/>
      <c r="J288" s="10"/>
      <c r="K288" s="12"/>
      <c r="L288" s="58"/>
      <c r="M288" s="58"/>
      <c r="N288" s="16"/>
      <c r="O288" s="17"/>
      <c r="P288" s="17"/>
      <c r="Q288" s="17"/>
    </row>
    <row r="289" spans="9:17" ht="15">
      <c r="I289" s="10"/>
      <c r="J289" s="10"/>
      <c r="K289" s="12"/>
      <c r="L289" s="58"/>
      <c r="M289" s="58"/>
      <c r="N289" s="16"/>
      <c r="O289" s="17"/>
      <c r="P289" s="17"/>
      <c r="Q289" s="17"/>
    </row>
    <row r="290" spans="9:17" ht="15">
      <c r="I290" s="10"/>
      <c r="J290" s="10"/>
      <c r="K290" s="12"/>
      <c r="L290" s="58"/>
      <c r="M290" s="58"/>
      <c r="N290" s="16"/>
      <c r="O290" s="17"/>
      <c r="P290" s="17"/>
      <c r="Q290" s="17"/>
    </row>
    <row r="291" spans="9:17" ht="15">
      <c r="I291" s="10"/>
      <c r="J291" s="10"/>
      <c r="K291" s="12"/>
      <c r="L291" s="58"/>
      <c r="M291" s="58"/>
      <c r="N291" s="16"/>
      <c r="O291" s="17"/>
      <c r="P291" s="17"/>
      <c r="Q291" s="17"/>
    </row>
    <row r="292" spans="9:17" ht="15">
      <c r="I292" s="10"/>
      <c r="J292" s="10"/>
      <c r="K292" s="12"/>
      <c r="L292" s="58"/>
      <c r="M292" s="58"/>
      <c r="N292" s="16"/>
      <c r="O292" s="17"/>
      <c r="P292" s="17"/>
      <c r="Q292" s="17"/>
    </row>
    <row r="293" spans="9:17" ht="15">
      <c r="I293" s="10"/>
      <c r="J293" s="10"/>
      <c r="K293" s="12"/>
      <c r="L293" s="58"/>
      <c r="M293" s="58"/>
      <c r="N293" s="16"/>
      <c r="O293" s="17"/>
      <c r="P293" s="17"/>
      <c r="Q293" s="17"/>
    </row>
    <row r="294" spans="9:17" ht="15">
      <c r="I294" s="10"/>
      <c r="J294" s="10"/>
      <c r="K294" s="12"/>
      <c r="L294" s="58"/>
      <c r="M294" s="58"/>
      <c r="N294" s="16"/>
      <c r="O294" s="17"/>
      <c r="P294" s="17"/>
      <c r="Q294" s="17"/>
    </row>
    <row r="295" spans="9:17" ht="15">
      <c r="I295" s="10"/>
      <c r="J295" s="10"/>
      <c r="K295" s="12"/>
      <c r="L295" s="58"/>
      <c r="M295" s="58"/>
      <c r="N295" s="16"/>
      <c r="O295" s="17"/>
      <c r="P295" s="17"/>
      <c r="Q295" s="17"/>
    </row>
    <row r="296" spans="9:17" ht="15">
      <c r="I296" s="10"/>
      <c r="J296" s="10"/>
      <c r="K296" s="12"/>
      <c r="L296" s="58"/>
      <c r="M296" s="58"/>
      <c r="N296" s="16"/>
      <c r="O296" s="17"/>
      <c r="P296" s="17"/>
      <c r="Q296" s="17"/>
    </row>
    <row r="297" spans="9:17" ht="15">
      <c r="I297" s="10"/>
      <c r="J297" s="10"/>
      <c r="K297" s="12"/>
      <c r="L297" s="58"/>
      <c r="M297" s="58"/>
      <c r="N297" s="16"/>
      <c r="O297" s="17"/>
      <c r="P297" s="17"/>
      <c r="Q297" s="17"/>
    </row>
    <row r="298" spans="9:17" ht="15">
      <c r="I298" s="10"/>
      <c r="J298" s="10"/>
      <c r="K298" s="12"/>
      <c r="L298" s="58"/>
      <c r="M298" s="58"/>
      <c r="N298" s="16"/>
      <c r="O298" s="17"/>
      <c r="P298" s="17"/>
      <c r="Q298" s="17"/>
    </row>
    <row r="299" spans="9:17" ht="15">
      <c r="I299" s="10"/>
      <c r="J299" s="10"/>
      <c r="K299" s="12"/>
      <c r="L299" s="58"/>
      <c r="M299" s="58"/>
      <c r="N299" s="16"/>
      <c r="O299" s="17"/>
      <c r="P299" s="17"/>
      <c r="Q299" s="17"/>
    </row>
    <row r="300" spans="9:17" ht="15">
      <c r="I300" s="10"/>
      <c r="J300" s="10"/>
      <c r="K300" s="12"/>
      <c r="L300" s="58"/>
      <c r="M300" s="58"/>
      <c r="N300" s="16"/>
      <c r="O300" s="17"/>
      <c r="P300" s="17"/>
      <c r="Q300" s="17"/>
    </row>
    <row r="301" spans="9:17" ht="15">
      <c r="I301" s="10"/>
      <c r="J301" s="10"/>
      <c r="K301" s="12"/>
      <c r="L301" s="58"/>
      <c r="M301" s="58"/>
      <c r="N301" s="16"/>
      <c r="O301" s="17"/>
      <c r="P301" s="17"/>
      <c r="Q301" s="17"/>
    </row>
    <row r="302" spans="9:17" ht="15">
      <c r="I302" s="10"/>
      <c r="J302" s="10"/>
      <c r="K302" s="12"/>
      <c r="L302" s="58"/>
      <c r="M302" s="58"/>
      <c r="N302" s="16"/>
      <c r="O302" s="17"/>
      <c r="P302" s="17"/>
      <c r="Q302" s="17"/>
    </row>
    <row r="303" spans="9:17" ht="15">
      <c r="I303" s="10"/>
      <c r="J303" s="10"/>
      <c r="K303" s="12"/>
      <c r="L303" s="58"/>
      <c r="M303" s="58"/>
      <c r="N303" s="16"/>
      <c r="O303" s="17"/>
      <c r="P303" s="17"/>
      <c r="Q303" s="17"/>
    </row>
    <row r="304" spans="9:17" ht="15">
      <c r="I304" s="10"/>
      <c r="J304" s="10"/>
      <c r="K304" s="12"/>
      <c r="L304" s="58"/>
      <c r="M304" s="58"/>
      <c r="N304" s="16"/>
      <c r="O304" s="17"/>
      <c r="P304" s="17"/>
      <c r="Q304" s="17"/>
    </row>
    <row r="305" spans="9:17" ht="15">
      <c r="I305" s="10"/>
      <c r="J305" s="10"/>
      <c r="K305" s="12"/>
      <c r="L305" s="58"/>
      <c r="M305" s="58"/>
      <c r="N305" s="16"/>
      <c r="O305" s="17"/>
      <c r="P305" s="17"/>
      <c r="Q305" s="17"/>
    </row>
    <row r="306" spans="9:17" ht="15">
      <c r="I306" s="10"/>
      <c r="J306" s="10"/>
      <c r="K306" s="12"/>
      <c r="L306" s="58"/>
      <c r="M306" s="58"/>
      <c r="N306" s="16"/>
      <c r="O306" s="17"/>
      <c r="P306" s="17"/>
      <c r="Q306" s="17"/>
    </row>
    <row r="307" spans="9:17" ht="15">
      <c r="I307" s="10"/>
      <c r="J307" s="10"/>
      <c r="K307" s="12"/>
      <c r="L307" s="58"/>
      <c r="M307" s="58"/>
      <c r="N307" s="16"/>
      <c r="O307" s="17"/>
      <c r="P307" s="17"/>
      <c r="Q307" s="17"/>
    </row>
    <row r="308" spans="9:17" ht="15">
      <c r="I308" s="10"/>
      <c r="J308" s="10"/>
      <c r="K308" s="12"/>
      <c r="L308" s="58"/>
      <c r="M308" s="58"/>
      <c r="N308" s="16"/>
      <c r="O308" s="17"/>
      <c r="P308" s="17"/>
      <c r="Q308" s="17"/>
    </row>
    <row r="309" spans="9:17" ht="15">
      <c r="I309" s="10"/>
      <c r="J309" s="10"/>
      <c r="K309" s="12"/>
      <c r="L309" s="58"/>
      <c r="M309" s="58"/>
      <c r="N309" s="16"/>
      <c r="O309" s="17"/>
      <c r="P309" s="17"/>
      <c r="Q309" s="17"/>
    </row>
    <row r="310" spans="9:17" ht="15">
      <c r="I310" s="10"/>
      <c r="J310" s="10"/>
      <c r="K310" s="12"/>
      <c r="L310" s="58"/>
      <c r="M310" s="58"/>
      <c r="N310" s="16"/>
      <c r="O310" s="17"/>
      <c r="P310" s="17"/>
      <c r="Q310" s="17"/>
    </row>
    <row r="311" spans="9:17" ht="15">
      <c r="I311" s="10"/>
      <c r="J311" s="10"/>
      <c r="K311" s="12"/>
      <c r="L311" s="58"/>
      <c r="M311" s="58"/>
      <c r="N311" s="16"/>
      <c r="O311" s="17"/>
      <c r="P311" s="17"/>
      <c r="Q311" s="17"/>
    </row>
    <row r="312" spans="9:17" ht="15">
      <c r="I312" s="10"/>
      <c r="J312" s="10"/>
      <c r="K312" s="12"/>
      <c r="L312" s="58"/>
      <c r="M312" s="58"/>
      <c r="N312" s="16"/>
      <c r="O312" s="17"/>
      <c r="P312" s="17"/>
      <c r="Q312" s="17"/>
    </row>
    <row r="313" spans="9:17" ht="15">
      <c r="I313" s="10"/>
      <c r="J313" s="10"/>
      <c r="K313" s="12"/>
      <c r="L313" s="58"/>
      <c r="M313" s="58"/>
      <c r="N313" s="16"/>
      <c r="O313" s="17"/>
      <c r="P313" s="17"/>
      <c r="Q313" s="17"/>
    </row>
    <row r="314" spans="9:17" ht="15">
      <c r="I314" s="10"/>
      <c r="J314" s="10"/>
      <c r="K314" s="12"/>
      <c r="L314" s="58"/>
      <c r="M314" s="58"/>
      <c r="N314" s="16"/>
      <c r="O314" s="17"/>
      <c r="P314" s="17"/>
      <c r="Q314" s="17"/>
    </row>
    <row r="315" spans="9:17" ht="15">
      <c r="I315" s="10"/>
      <c r="J315" s="10"/>
      <c r="K315" s="12"/>
      <c r="L315" s="58"/>
      <c r="M315" s="58"/>
      <c r="N315" s="16"/>
      <c r="O315" s="17"/>
      <c r="P315" s="17"/>
      <c r="Q315" s="17"/>
    </row>
    <row r="316" spans="9:17" ht="15">
      <c r="I316" s="10"/>
      <c r="J316" s="10"/>
      <c r="K316" s="12"/>
      <c r="L316" s="58"/>
      <c r="M316" s="58"/>
      <c r="N316" s="16"/>
      <c r="O316" s="17"/>
      <c r="P316" s="17"/>
      <c r="Q316" s="17"/>
    </row>
    <row r="317" spans="9:17" ht="15">
      <c r="I317" s="10"/>
      <c r="J317" s="10"/>
      <c r="K317" s="12"/>
      <c r="L317" s="58"/>
      <c r="M317" s="58"/>
      <c r="N317" s="16"/>
      <c r="O317" s="17"/>
      <c r="P317" s="17"/>
      <c r="Q317" s="17"/>
    </row>
    <row r="318" spans="9:17" ht="15">
      <c r="I318" s="10"/>
      <c r="J318" s="10"/>
      <c r="K318" s="12"/>
      <c r="L318" s="58"/>
      <c r="M318" s="58"/>
      <c r="N318" s="16"/>
      <c r="O318" s="17"/>
      <c r="P318" s="17"/>
      <c r="Q318" s="17"/>
    </row>
    <row r="319" spans="9:17" ht="15">
      <c r="I319" s="10"/>
      <c r="J319" s="10"/>
      <c r="K319" s="12"/>
      <c r="L319" s="58"/>
      <c r="M319" s="58"/>
      <c r="N319" s="16"/>
      <c r="O319" s="17"/>
      <c r="P319" s="17"/>
      <c r="Q319" s="17"/>
    </row>
    <row r="320" spans="9:17" ht="15">
      <c r="I320" s="10"/>
      <c r="J320" s="10"/>
      <c r="K320" s="12"/>
      <c r="L320" s="58"/>
      <c r="M320" s="58"/>
      <c r="N320" s="16"/>
      <c r="O320" s="17"/>
      <c r="P320" s="17"/>
      <c r="Q320" s="17"/>
    </row>
    <row r="321" spans="9:17" ht="15">
      <c r="I321" s="10"/>
      <c r="J321" s="10"/>
      <c r="K321" s="12"/>
      <c r="L321" s="58"/>
      <c r="M321" s="58"/>
      <c r="N321" s="16"/>
      <c r="O321" s="17"/>
      <c r="P321" s="17"/>
      <c r="Q321" s="17"/>
    </row>
    <row r="322" spans="9:17" ht="15">
      <c r="I322" s="10"/>
      <c r="J322" s="10"/>
      <c r="K322" s="12"/>
      <c r="L322" s="58"/>
      <c r="M322" s="58"/>
      <c r="N322" s="16"/>
      <c r="O322" s="17"/>
      <c r="P322" s="17"/>
      <c r="Q322" s="17"/>
    </row>
    <row r="323" spans="9:17" ht="15">
      <c r="I323" s="10"/>
      <c r="J323" s="10"/>
      <c r="K323" s="12"/>
      <c r="L323" s="58"/>
      <c r="M323" s="58"/>
      <c r="N323" s="16"/>
      <c r="O323" s="17"/>
      <c r="P323" s="17"/>
      <c r="Q323" s="17"/>
    </row>
    <row r="324" spans="9:17" ht="15">
      <c r="I324" s="10"/>
      <c r="J324" s="10"/>
      <c r="K324" s="12"/>
      <c r="L324" s="58"/>
      <c r="M324" s="58"/>
      <c r="N324" s="16"/>
      <c r="O324" s="17"/>
      <c r="P324" s="17"/>
      <c r="Q324" s="17"/>
    </row>
    <row r="325" spans="9:17" ht="15">
      <c r="I325" s="10"/>
      <c r="J325" s="10"/>
      <c r="K325" s="12"/>
      <c r="L325" s="58"/>
      <c r="M325" s="58"/>
      <c r="N325" s="16"/>
      <c r="O325" s="17"/>
      <c r="P325" s="17"/>
      <c r="Q325" s="17"/>
    </row>
    <row r="326" spans="9:17" ht="15">
      <c r="I326" s="10"/>
      <c r="J326" s="10"/>
      <c r="K326" s="12"/>
      <c r="L326" s="58"/>
      <c r="M326" s="58"/>
      <c r="N326" s="16"/>
      <c r="O326" s="17"/>
      <c r="P326" s="17"/>
      <c r="Q326" s="17"/>
    </row>
    <row r="327" spans="9:17" ht="15">
      <c r="I327" s="10"/>
      <c r="J327" s="10"/>
      <c r="K327" s="12"/>
      <c r="L327" s="58"/>
      <c r="M327" s="58"/>
      <c r="N327" s="16"/>
      <c r="O327" s="17"/>
      <c r="P327" s="17"/>
      <c r="Q327" s="17"/>
    </row>
    <row r="328" spans="9:17" ht="15">
      <c r="I328" s="10"/>
      <c r="J328" s="10"/>
      <c r="K328" s="12"/>
      <c r="L328" s="58"/>
      <c r="M328" s="58"/>
      <c r="N328" s="16"/>
      <c r="O328" s="17"/>
      <c r="P328" s="17"/>
      <c r="Q328" s="17"/>
    </row>
    <row r="329" spans="9:17" ht="15">
      <c r="I329" s="10"/>
      <c r="J329" s="10"/>
      <c r="K329" s="12"/>
      <c r="L329" s="58"/>
      <c r="M329" s="58"/>
      <c r="N329" s="16"/>
      <c r="O329" s="17"/>
      <c r="P329" s="17"/>
      <c r="Q329" s="17"/>
    </row>
    <row r="330" spans="9:17" ht="15">
      <c r="I330" s="10"/>
      <c r="J330" s="10"/>
      <c r="K330" s="12"/>
      <c r="L330" s="58"/>
      <c r="M330" s="58"/>
      <c r="N330" s="16"/>
      <c r="O330" s="17"/>
      <c r="P330" s="17"/>
      <c r="Q330" s="17"/>
    </row>
    <row r="331" spans="9:17" ht="15">
      <c r="I331" s="10"/>
      <c r="J331" s="10"/>
      <c r="K331" s="12"/>
      <c r="L331" s="58"/>
      <c r="M331" s="58"/>
      <c r="N331" s="16"/>
      <c r="O331" s="17"/>
      <c r="P331" s="17"/>
      <c r="Q331" s="17"/>
    </row>
    <row r="332" spans="9:17" ht="15">
      <c r="I332" s="10"/>
      <c r="J332" s="10"/>
      <c r="K332" s="12"/>
      <c r="L332" s="58"/>
      <c r="M332" s="58"/>
      <c r="N332" s="16"/>
      <c r="O332" s="17"/>
      <c r="P332" s="17"/>
      <c r="Q332" s="17"/>
    </row>
    <row r="333" spans="9:17" ht="15">
      <c r="I333" s="10"/>
      <c r="J333" s="10"/>
      <c r="K333" s="12"/>
      <c r="L333" s="58"/>
      <c r="M333" s="58"/>
      <c r="N333" s="16"/>
      <c r="O333" s="17"/>
      <c r="P333" s="17"/>
      <c r="Q333" s="17"/>
    </row>
    <row r="334" spans="9:17" ht="15">
      <c r="I334" s="10"/>
      <c r="J334" s="10"/>
      <c r="K334" s="12"/>
      <c r="L334" s="58"/>
      <c r="M334" s="58"/>
      <c r="N334" s="16"/>
      <c r="O334" s="17"/>
      <c r="P334" s="17"/>
      <c r="Q334" s="17"/>
    </row>
    <row r="335" spans="9:17" ht="15">
      <c r="I335" s="10"/>
      <c r="J335" s="10"/>
      <c r="K335" s="12"/>
      <c r="L335" s="58"/>
      <c r="M335" s="58"/>
      <c r="N335" s="16"/>
      <c r="O335" s="17"/>
      <c r="P335" s="17"/>
      <c r="Q335" s="17"/>
    </row>
    <row r="336" spans="9:17" ht="15">
      <c r="I336" s="10"/>
      <c r="J336" s="10"/>
      <c r="K336" s="12"/>
      <c r="L336" s="58"/>
      <c r="M336" s="58"/>
      <c r="N336" s="16"/>
      <c r="O336" s="17"/>
      <c r="P336" s="17"/>
      <c r="Q336" s="17"/>
    </row>
    <row r="337" spans="9:17" ht="15">
      <c r="I337" s="10"/>
      <c r="J337" s="10"/>
      <c r="K337" s="12"/>
      <c r="L337" s="58"/>
      <c r="M337" s="58"/>
      <c r="N337" s="16"/>
      <c r="O337" s="17"/>
      <c r="P337" s="17"/>
      <c r="Q337" s="17"/>
    </row>
    <row r="338" spans="9:17" ht="15">
      <c r="I338" s="10"/>
      <c r="J338" s="10"/>
      <c r="K338" s="12"/>
      <c r="L338" s="58"/>
      <c r="M338" s="58"/>
      <c r="N338" s="16"/>
      <c r="O338" s="17"/>
      <c r="P338" s="17"/>
      <c r="Q338" s="17"/>
    </row>
    <row r="339" spans="9:17" ht="15">
      <c r="I339" s="10"/>
      <c r="J339" s="10"/>
      <c r="K339" s="12"/>
      <c r="L339" s="58"/>
      <c r="M339" s="58"/>
      <c r="N339" s="16"/>
      <c r="O339" s="17"/>
      <c r="P339" s="17"/>
      <c r="Q339" s="17"/>
    </row>
    <row r="340" spans="9:17" ht="15">
      <c r="I340" s="10"/>
      <c r="J340" s="10"/>
      <c r="K340" s="12"/>
      <c r="L340" s="58"/>
      <c r="M340" s="58"/>
      <c r="N340" s="16"/>
      <c r="O340" s="17"/>
      <c r="P340" s="17"/>
      <c r="Q340" s="17"/>
    </row>
    <row r="341" spans="9:17" ht="15">
      <c r="I341" s="10"/>
      <c r="J341" s="10"/>
      <c r="K341" s="12"/>
      <c r="L341" s="58"/>
      <c r="M341" s="58"/>
      <c r="N341" s="16"/>
      <c r="O341" s="17"/>
      <c r="P341" s="17"/>
      <c r="Q341" s="17"/>
    </row>
    <row r="342" spans="9:17" ht="15">
      <c r="I342" s="10"/>
      <c r="J342" s="10"/>
      <c r="K342" s="12"/>
      <c r="L342" s="58"/>
      <c r="M342" s="58"/>
      <c r="N342" s="16"/>
      <c r="O342" s="17"/>
      <c r="P342" s="17"/>
      <c r="Q342" s="17"/>
    </row>
    <row r="343" spans="9:17" ht="15">
      <c r="I343" s="10"/>
      <c r="J343" s="10"/>
      <c r="K343" s="12"/>
      <c r="L343" s="58"/>
      <c r="M343" s="58"/>
      <c r="N343" s="16"/>
      <c r="O343" s="17"/>
      <c r="P343" s="17"/>
      <c r="Q343" s="17"/>
    </row>
    <row r="344" spans="9:17" ht="15">
      <c r="I344" s="10"/>
      <c r="J344" s="10"/>
      <c r="K344" s="12"/>
      <c r="L344" s="58"/>
      <c r="M344" s="58"/>
      <c r="N344" s="16"/>
      <c r="O344" s="17"/>
      <c r="P344" s="17"/>
      <c r="Q344" s="17"/>
    </row>
    <row r="345" spans="9:17" ht="15">
      <c r="I345" s="10"/>
      <c r="J345" s="10"/>
      <c r="K345" s="12"/>
      <c r="L345" s="58"/>
      <c r="M345" s="58"/>
      <c r="N345" s="16"/>
      <c r="O345" s="17"/>
      <c r="P345" s="17"/>
      <c r="Q345" s="17"/>
    </row>
    <row r="346" spans="9:17" ht="15">
      <c r="I346" s="10"/>
      <c r="J346" s="10"/>
      <c r="K346" s="12"/>
      <c r="L346" s="58"/>
      <c r="M346" s="58"/>
      <c r="N346" s="16"/>
      <c r="O346" s="17"/>
      <c r="P346" s="17"/>
      <c r="Q346" s="17"/>
    </row>
    <row r="347" spans="9:17" ht="15">
      <c r="I347" s="10"/>
      <c r="J347" s="10"/>
      <c r="K347" s="12"/>
      <c r="L347" s="58"/>
      <c r="M347" s="58"/>
      <c r="N347" s="16"/>
      <c r="O347" s="17"/>
      <c r="P347" s="17"/>
      <c r="Q347" s="17"/>
    </row>
    <row r="348" spans="9:17" ht="15">
      <c r="I348" s="10"/>
      <c r="J348" s="10"/>
      <c r="K348" s="12"/>
      <c r="L348" s="58"/>
      <c r="M348" s="58"/>
      <c r="N348" s="16"/>
      <c r="O348" s="17"/>
      <c r="P348" s="17"/>
      <c r="Q348" s="17"/>
    </row>
    <row r="349" spans="9:17" ht="15">
      <c r="I349" s="10"/>
      <c r="J349" s="10"/>
      <c r="K349" s="12"/>
      <c r="L349" s="58"/>
      <c r="M349" s="58"/>
      <c r="N349" s="16"/>
      <c r="O349" s="17"/>
      <c r="P349" s="17"/>
      <c r="Q349" s="17"/>
    </row>
    <row r="350" spans="9:17" ht="15">
      <c r="I350" s="10"/>
      <c r="J350" s="10"/>
      <c r="K350" s="12"/>
      <c r="L350" s="58"/>
      <c r="M350" s="58"/>
      <c r="N350" s="16"/>
      <c r="O350" s="17"/>
      <c r="P350" s="17"/>
      <c r="Q350" s="17"/>
    </row>
    <row r="351" spans="9:17" ht="15">
      <c r="I351" s="10"/>
      <c r="J351" s="10"/>
      <c r="K351" s="12"/>
      <c r="L351" s="58"/>
      <c r="M351" s="58"/>
      <c r="N351" s="16"/>
      <c r="O351" s="17"/>
      <c r="P351" s="17"/>
      <c r="Q351" s="17"/>
    </row>
    <row r="352" spans="9:17" ht="15">
      <c r="I352" s="10"/>
      <c r="J352" s="10"/>
      <c r="K352" s="12"/>
      <c r="L352" s="58"/>
      <c r="M352" s="58"/>
      <c r="N352" s="16"/>
      <c r="O352" s="17"/>
      <c r="P352" s="17"/>
      <c r="Q352" s="17"/>
    </row>
    <row r="353" spans="9:17" ht="15">
      <c r="I353" s="10"/>
      <c r="J353" s="10"/>
      <c r="K353" s="12"/>
      <c r="L353" s="58"/>
      <c r="M353" s="58"/>
      <c r="N353" s="16"/>
      <c r="O353" s="17"/>
      <c r="P353" s="17"/>
      <c r="Q353" s="17"/>
    </row>
    <row r="354" spans="9:17" ht="15">
      <c r="I354" s="10"/>
      <c r="J354" s="10"/>
      <c r="K354" s="12"/>
      <c r="L354" s="58"/>
      <c r="M354" s="58"/>
      <c r="N354" s="16"/>
      <c r="O354" s="17"/>
      <c r="P354" s="17"/>
      <c r="Q354" s="17"/>
    </row>
    <row r="355" spans="9:17" ht="15">
      <c r="I355" s="10"/>
      <c r="J355" s="10"/>
      <c r="K355" s="12"/>
      <c r="L355" s="58"/>
      <c r="M355" s="58"/>
      <c r="N355" s="16"/>
      <c r="O355" s="17"/>
      <c r="P355" s="17"/>
      <c r="Q355" s="17"/>
    </row>
    <row r="356" spans="9:17" ht="15">
      <c r="I356" s="10"/>
      <c r="J356" s="10"/>
      <c r="K356" s="12"/>
      <c r="L356" s="58"/>
      <c r="M356" s="58"/>
      <c r="N356" s="16"/>
      <c r="O356" s="17"/>
      <c r="P356" s="17"/>
      <c r="Q356" s="17"/>
    </row>
    <row r="357" spans="9:17" ht="15">
      <c r="I357" s="10"/>
      <c r="J357" s="10"/>
      <c r="K357" s="12"/>
      <c r="L357" s="58"/>
      <c r="M357" s="58"/>
      <c r="N357" s="16"/>
      <c r="O357" s="17"/>
      <c r="P357" s="17"/>
      <c r="Q357" s="17"/>
    </row>
    <row r="358" spans="9:17" ht="15">
      <c r="I358" s="10"/>
      <c r="J358" s="10"/>
      <c r="K358" s="12"/>
      <c r="L358" s="58"/>
      <c r="M358" s="58"/>
      <c r="N358" s="16"/>
      <c r="O358" s="17"/>
      <c r="P358" s="17"/>
      <c r="Q358" s="17"/>
    </row>
    <row r="359" spans="9:17" ht="15">
      <c r="I359" s="10"/>
      <c r="J359" s="10"/>
      <c r="K359" s="12"/>
      <c r="L359" s="58"/>
      <c r="M359" s="58"/>
      <c r="N359" s="16"/>
      <c r="O359" s="17"/>
      <c r="P359" s="17"/>
      <c r="Q359" s="17"/>
    </row>
    <row r="360" spans="9:17" ht="15">
      <c r="I360" s="10"/>
      <c r="J360" s="10"/>
      <c r="K360" s="12"/>
      <c r="L360" s="58"/>
      <c r="M360" s="58"/>
      <c r="N360" s="16"/>
      <c r="O360" s="17"/>
      <c r="P360" s="17"/>
      <c r="Q360" s="17"/>
    </row>
    <row r="361" spans="9:17" ht="15">
      <c r="I361" s="10"/>
      <c r="J361" s="10"/>
      <c r="K361" s="12"/>
      <c r="L361" s="58"/>
      <c r="M361" s="58"/>
      <c r="N361" s="16"/>
      <c r="O361" s="17"/>
      <c r="P361" s="17"/>
      <c r="Q361" s="17"/>
    </row>
    <row r="362" spans="9:17" ht="15">
      <c r="I362" s="10"/>
      <c r="J362" s="10"/>
      <c r="K362" s="12"/>
      <c r="L362" s="58"/>
      <c r="M362" s="58"/>
      <c r="N362" s="16"/>
      <c r="O362" s="17"/>
      <c r="P362" s="17"/>
      <c r="Q362" s="17"/>
    </row>
    <row r="363" spans="9:17" ht="15">
      <c r="I363" s="10"/>
      <c r="J363" s="10"/>
      <c r="K363" s="12"/>
      <c r="L363" s="58"/>
      <c r="M363" s="58"/>
      <c r="N363" s="16"/>
      <c r="O363" s="17"/>
      <c r="P363" s="17"/>
      <c r="Q363" s="17"/>
    </row>
    <row r="364" spans="9:17" ht="15">
      <c r="I364" s="10"/>
      <c r="J364" s="10"/>
      <c r="K364" s="12"/>
      <c r="L364" s="58"/>
      <c r="M364" s="58"/>
      <c r="N364" s="16"/>
      <c r="O364" s="17"/>
      <c r="P364" s="17"/>
      <c r="Q364" s="17"/>
    </row>
    <row r="365" spans="9:17" ht="15">
      <c r="I365" s="10"/>
      <c r="J365" s="10"/>
      <c r="K365" s="12"/>
      <c r="L365" s="58"/>
      <c r="M365" s="58"/>
      <c r="N365" s="16"/>
      <c r="O365" s="17"/>
      <c r="P365" s="17"/>
      <c r="Q365" s="17"/>
    </row>
    <row r="366" spans="9:17" ht="15">
      <c r="I366" s="10"/>
      <c r="J366" s="10"/>
      <c r="K366" s="12"/>
      <c r="L366" s="58"/>
      <c r="M366" s="58"/>
      <c r="N366" s="16"/>
      <c r="O366" s="17"/>
      <c r="P366" s="17"/>
      <c r="Q366" s="17"/>
    </row>
    <row r="367" spans="9:17" ht="15">
      <c r="I367" s="10"/>
      <c r="J367" s="10"/>
      <c r="K367" s="12"/>
      <c r="L367" s="58"/>
      <c r="M367" s="58"/>
      <c r="N367" s="16"/>
      <c r="O367" s="17"/>
      <c r="P367" s="17"/>
      <c r="Q367" s="17"/>
    </row>
    <row r="368" spans="9:17" ht="15">
      <c r="I368" s="10"/>
      <c r="J368" s="10"/>
      <c r="K368" s="12"/>
      <c r="L368" s="58"/>
      <c r="M368" s="58"/>
      <c r="N368" s="16"/>
      <c r="O368" s="17"/>
      <c r="P368" s="17"/>
      <c r="Q368" s="17"/>
    </row>
    <row r="369" spans="9:17" ht="15">
      <c r="I369" s="10"/>
      <c r="J369" s="10"/>
      <c r="K369" s="12"/>
      <c r="L369" s="58"/>
      <c r="M369" s="58"/>
      <c r="N369" s="16"/>
      <c r="O369" s="17"/>
      <c r="P369" s="17"/>
      <c r="Q369" s="17"/>
    </row>
    <row r="370" spans="9:17" ht="15">
      <c r="I370" s="10"/>
      <c r="J370" s="10"/>
      <c r="K370" s="12"/>
      <c r="L370" s="58"/>
      <c r="M370" s="58"/>
      <c r="N370" s="16"/>
      <c r="O370" s="17"/>
      <c r="P370" s="17"/>
      <c r="Q370" s="17"/>
    </row>
    <row r="371" spans="9:17" ht="15">
      <c r="I371" s="10"/>
      <c r="J371" s="10"/>
      <c r="K371" s="12"/>
      <c r="L371" s="58"/>
      <c r="M371" s="58"/>
      <c r="N371" s="16"/>
      <c r="O371" s="17"/>
      <c r="P371" s="17"/>
      <c r="Q371" s="17"/>
    </row>
    <row r="372" spans="9:17" ht="15">
      <c r="I372" s="10"/>
      <c r="J372" s="10"/>
      <c r="K372" s="12"/>
      <c r="L372" s="58"/>
      <c r="M372" s="58"/>
      <c r="N372" s="16"/>
      <c r="O372" s="17"/>
      <c r="P372" s="17"/>
      <c r="Q372" s="17"/>
    </row>
    <row r="373" spans="9:17" ht="15">
      <c r="I373" s="10"/>
      <c r="J373" s="10"/>
      <c r="K373" s="12"/>
      <c r="L373" s="58"/>
      <c r="M373" s="58"/>
      <c r="N373" s="16"/>
      <c r="O373" s="17"/>
      <c r="P373" s="17"/>
      <c r="Q373" s="17"/>
    </row>
    <row r="374" spans="9:17" ht="15">
      <c r="I374" s="10"/>
      <c r="J374" s="10"/>
      <c r="K374" s="12"/>
      <c r="L374" s="58"/>
      <c r="M374" s="58"/>
      <c r="N374" s="16"/>
      <c r="O374" s="17"/>
      <c r="P374" s="17"/>
      <c r="Q374" s="17"/>
    </row>
    <row r="375" spans="9:17" ht="15">
      <c r="I375" s="10"/>
      <c r="J375" s="10"/>
      <c r="K375" s="12"/>
      <c r="L375" s="58"/>
      <c r="M375" s="58"/>
      <c r="N375" s="16"/>
      <c r="O375" s="17"/>
      <c r="P375" s="17"/>
      <c r="Q375" s="17"/>
    </row>
    <row r="376" spans="9:17" ht="15">
      <c r="I376" s="10"/>
      <c r="J376" s="10"/>
      <c r="K376" s="12"/>
      <c r="L376" s="58"/>
      <c r="M376" s="58"/>
      <c r="N376" s="16"/>
      <c r="O376" s="17"/>
      <c r="P376" s="17"/>
      <c r="Q376" s="17"/>
    </row>
    <row r="377" spans="9:17" ht="15">
      <c r="I377" s="10"/>
      <c r="J377" s="10"/>
      <c r="K377" s="12"/>
      <c r="L377" s="58"/>
      <c r="M377" s="58"/>
      <c r="N377" s="16"/>
      <c r="O377" s="17"/>
      <c r="P377" s="17"/>
      <c r="Q377" s="17"/>
    </row>
    <row r="378" spans="9:17" ht="15">
      <c r="I378" s="10"/>
      <c r="J378" s="10"/>
      <c r="K378" s="12"/>
      <c r="L378" s="58"/>
      <c r="M378" s="58"/>
      <c r="N378" s="16"/>
      <c r="O378" s="17"/>
      <c r="P378" s="17"/>
      <c r="Q378" s="17"/>
    </row>
    <row r="379" spans="9:17" ht="15">
      <c r="I379" s="10"/>
      <c r="J379" s="10"/>
      <c r="K379" s="12"/>
      <c r="L379" s="58"/>
      <c r="M379" s="58"/>
      <c r="N379" s="16"/>
      <c r="O379" s="17"/>
      <c r="P379" s="17"/>
      <c r="Q379" s="17"/>
    </row>
    <row r="380" spans="9:17" ht="15">
      <c r="I380" s="10"/>
      <c r="J380" s="10"/>
      <c r="K380" s="12"/>
      <c r="L380" s="58"/>
      <c r="M380" s="58"/>
      <c r="N380" s="16"/>
      <c r="O380" s="17"/>
      <c r="P380" s="17"/>
      <c r="Q380" s="17"/>
    </row>
    <row r="381" spans="9:17" ht="15">
      <c r="I381" s="10"/>
      <c r="J381" s="10"/>
      <c r="K381" s="12"/>
      <c r="L381" s="58"/>
      <c r="M381" s="58"/>
      <c r="N381" s="16"/>
      <c r="O381" s="17"/>
      <c r="P381" s="17"/>
      <c r="Q381" s="17"/>
    </row>
    <row r="382" spans="9:17" ht="15">
      <c r="I382" s="10"/>
      <c r="J382" s="10"/>
      <c r="K382" s="12"/>
      <c r="L382" s="58"/>
      <c r="M382" s="58"/>
      <c r="N382" s="16"/>
      <c r="O382" s="17"/>
      <c r="P382" s="17"/>
      <c r="Q382" s="17"/>
    </row>
    <row r="383" spans="9:17" ht="15">
      <c r="I383" s="10"/>
      <c r="J383" s="10"/>
      <c r="K383" s="12"/>
      <c r="L383" s="58"/>
      <c r="M383" s="58"/>
      <c r="N383" s="16"/>
      <c r="O383" s="17"/>
      <c r="P383" s="17"/>
      <c r="Q383" s="17"/>
    </row>
    <row r="384" spans="9:17" ht="15">
      <c r="I384" s="10"/>
      <c r="J384" s="10"/>
      <c r="K384" s="12"/>
      <c r="L384" s="58"/>
      <c r="M384" s="58"/>
      <c r="N384" s="16"/>
      <c r="O384" s="17"/>
      <c r="P384" s="17"/>
      <c r="Q384" s="17"/>
    </row>
    <row r="385" spans="9:17" ht="15">
      <c r="I385" s="10"/>
      <c r="J385" s="10"/>
      <c r="K385" s="12"/>
      <c r="L385" s="58"/>
      <c r="M385" s="58"/>
      <c r="N385" s="16"/>
      <c r="O385" s="17"/>
      <c r="P385" s="17"/>
      <c r="Q385" s="17"/>
    </row>
    <row r="386" spans="9:17" ht="15">
      <c r="I386" s="10"/>
      <c r="J386" s="10"/>
      <c r="K386" s="12"/>
      <c r="L386" s="58"/>
      <c r="M386" s="58"/>
      <c r="N386" s="16"/>
      <c r="O386" s="17"/>
      <c r="P386" s="17"/>
      <c r="Q386" s="17"/>
    </row>
    <row r="387" spans="9:17" ht="15">
      <c r="I387" s="10"/>
      <c r="J387" s="10"/>
      <c r="K387" s="12"/>
      <c r="L387" s="58"/>
      <c r="M387" s="58"/>
      <c r="N387" s="16"/>
      <c r="O387" s="17"/>
      <c r="P387" s="17"/>
      <c r="Q387" s="17"/>
    </row>
    <row r="388" spans="9:17" ht="15">
      <c r="I388" s="10"/>
      <c r="J388" s="10"/>
      <c r="K388" s="12"/>
      <c r="L388" s="58"/>
      <c r="M388" s="58"/>
      <c r="N388" s="16"/>
      <c r="O388" s="17"/>
      <c r="P388" s="17"/>
      <c r="Q388" s="17"/>
    </row>
    <row r="389" spans="9:17" ht="15">
      <c r="I389" s="10"/>
      <c r="J389" s="10"/>
      <c r="K389" s="12"/>
      <c r="L389" s="58"/>
      <c r="M389" s="58"/>
      <c r="N389" s="16"/>
      <c r="O389" s="17"/>
      <c r="P389" s="17"/>
      <c r="Q389" s="17"/>
    </row>
    <row r="390" spans="9:17" ht="15">
      <c r="I390" s="10"/>
      <c r="J390" s="10"/>
      <c r="K390" s="12"/>
      <c r="L390" s="58"/>
      <c r="M390" s="58"/>
      <c r="N390" s="16"/>
      <c r="O390" s="17"/>
      <c r="P390" s="17"/>
      <c r="Q390" s="17"/>
    </row>
    <row r="391" spans="9:17" ht="15">
      <c r="I391" s="10"/>
      <c r="J391" s="10"/>
      <c r="K391" s="12"/>
      <c r="L391" s="58"/>
      <c r="M391" s="58"/>
      <c r="N391" s="16"/>
      <c r="O391" s="17"/>
      <c r="P391" s="17"/>
      <c r="Q391" s="17"/>
    </row>
    <row r="392" spans="9:17" ht="15">
      <c r="I392" s="10"/>
      <c r="J392" s="10"/>
      <c r="K392" s="12"/>
      <c r="L392" s="58"/>
      <c r="M392" s="58"/>
      <c r="N392" s="16"/>
      <c r="O392" s="17"/>
      <c r="P392" s="17"/>
      <c r="Q392" s="17"/>
    </row>
    <row r="393" spans="9:17" ht="15">
      <c r="I393" s="10"/>
      <c r="J393" s="10"/>
      <c r="K393" s="12"/>
      <c r="L393" s="58"/>
      <c r="M393" s="58"/>
      <c r="N393" s="16"/>
      <c r="O393" s="17"/>
      <c r="P393" s="17"/>
      <c r="Q393" s="17"/>
    </row>
    <row r="394" spans="9:17" ht="15">
      <c r="I394" s="10"/>
      <c r="J394" s="10"/>
      <c r="K394" s="12"/>
      <c r="L394" s="58"/>
      <c r="M394" s="58"/>
      <c r="N394" s="16"/>
      <c r="O394" s="17"/>
      <c r="P394" s="17"/>
      <c r="Q394" s="17"/>
    </row>
    <row r="395" spans="9:17" ht="15">
      <c r="I395" s="10"/>
      <c r="J395" s="10"/>
      <c r="K395" s="12"/>
      <c r="L395" s="58"/>
      <c r="M395" s="58"/>
      <c r="N395" s="16"/>
      <c r="O395" s="17"/>
      <c r="P395" s="17"/>
      <c r="Q395" s="17"/>
    </row>
    <row r="396" spans="9:17" ht="15">
      <c r="I396" s="10"/>
      <c r="J396" s="10"/>
      <c r="K396" s="12"/>
      <c r="L396" s="58"/>
      <c r="M396" s="58"/>
      <c r="N396" s="16"/>
      <c r="O396" s="17"/>
      <c r="P396" s="17"/>
      <c r="Q396" s="17"/>
    </row>
    <row r="397" spans="9:17" ht="15">
      <c r="I397" s="10"/>
      <c r="J397" s="10"/>
      <c r="K397" s="12"/>
      <c r="L397" s="58"/>
      <c r="M397" s="58"/>
      <c r="N397" s="16"/>
      <c r="O397" s="17"/>
      <c r="P397" s="17"/>
      <c r="Q397" s="17"/>
    </row>
    <row r="398" spans="9:17" ht="15">
      <c r="I398" s="10"/>
      <c r="J398" s="10"/>
      <c r="K398" s="12"/>
      <c r="L398" s="58"/>
      <c r="M398" s="58"/>
      <c r="N398" s="16"/>
      <c r="O398" s="17"/>
      <c r="P398" s="17"/>
      <c r="Q398" s="17"/>
    </row>
    <row r="399" spans="9:17" ht="15">
      <c r="I399" s="10"/>
      <c r="J399" s="10"/>
      <c r="K399" s="12"/>
      <c r="L399" s="58"/>
      <c r="M399" s="58"/>
      <c r="N399" s="16"/>
      <c r="O399" s="17"/>
      <c r="P399" s="17"/>
      <c r="Q399" s="17"/>
    </row>
    <row r="400" spans="9:17" ht="15">
      <c r="I400" s="10"/>
      <c r="J400" s="10"/>
      <c r="K400" s="12"/>
      <c r="L400" s="58"/>
      <c r="M400" s="58"/>
      <c r="N400" s="16"/>
      <c r="O400" s="17"/>
      <c r="P400" s="17"/>
      <c r="Q400" s="17"/>
    </row>
    <row r="401" spans="9:17" ht="15">
      <c r="I401" s="10"/>
      <c r="J401" s="10"/>
      <c r="K401" s="12"/>
      <c r="L401" s="58"/>
      <c r="M401" s="58"/>
      <c r="N401" s="16"/>
      <c r="O401" s="17"/>
      <c r="P401" s="17"/>
      <c r="Q401" s="17"/>
    </row>
    <row r="402" spans="9:17" ht="15">
      <c r="I402" s="10"/>
      <c r="J402" s="10"/>
      <c r="K402" s="12"/>
      <c r="L402" s="58"/>
      <c r="M402" s="58"/>
      <c r="N402" s="16"/>
      <c r="O402" s="17"/>
      <c r="P402" s="17"/>
      <c r="Q402" s="17"/>
    </row>
    <row r="403" spans="9:17" ht="15">
      <c r="I403" s="10"/>
      <c r="J403" s="10"/>
      <c r="K403" s="12"/>
      <c r="L403" s="58"/>
      <c r="M403" s="58"/>
      <c r="N403" s="16"/>
      <c r="O403" s="17"/>
      <c r="P403" s="17"/>
      <c r="Q403" s="17"/>
    </row>
    <row r="404" spans="9:17" ht="15">
      <c r="I404" s="10"/>
      <c r="J404" s="10"/>
      <c r="K404" s="12"/>
      <c r="L404" s="58"/>
      <c r="M404" s="58"/>
      <c r="N404" s="16"/>
      <c r="O404" s="17"/>
      <c r="P404" s="17"/>
      <c r="Q404" s="17"/>
    </row>
    <row r="405" spans="9:17" ht="15">
      <c r="I405" s="10"/>
      <c r="J405" s="10"/>
      <c r="K405" s="12"/>
      <c r="L405" s="58"/>
      <c r="M405" s="58"/>
      <c r="N405" s="16"/>
      <c r="O405" s="17"/>
      <c r="P405" s="17"/>
      <c r="Q405" s="17"/>
    </row>
    <row r="406" spans="9:17" ht="15">
      <c r="I406" s="10"/>
      <c r="J406" s="10"/>
      <c r="K406" s="12"/>
      <c r="L406" s="58"/>
      <c r="M406" s="58"/>
      <c r="N406" s="16"/>
      <c r="O406" s="17"/>
      <c r="P406" s="17"/>
      <c r="Q406" s="17"/>
    </row>
    <row r="407" spans="9:17" ht="15">
      <c r="I407" s="10"/>
      <c r="J407" s="10"/>
      <c r="K407" s="12"/>
      <c r="L407" s="58"/>
      <c r="M407" s="58"/>
      <c r="N407" s="16"/>
      <c r="O407" s="17"/>
      <c r="P407" s="17"/>
      <c r="Q407" s="17"/>
    </row>
    <row r="408" spans="9:17" ht="15">
      <c r="I408" s="10"/>
      <c r="J408" s="10"/>
      <c r="K408" s="12"/>
      <c r="L408" s="58"/>
      <c r="M408" s="58"/>
      <c r="N408" s="16"/>
      <c r="O408" s="17"/>
      <c r="P408" s="17"/>
      <c r="Q408" s="17"/>
    </row>
    <row r="409" spans="9:17" ht="15">
      <c r="I409" s="10"/>
      <c r="J409" s="10"/>
      <c r="K409" s="12"/>
      <c r="L409" s="58"/>
      <c r="M409" s="58"/>
      <c r="N409" s="16"/>
      <c r="O409" s="17"/>
      <c r="P409" s="17"/>
      <c r="Q409" s="17"/>
    </row>
    <row r="410" spans="9:17" ht="15">
      <c r="I410" s="10"/>
      <c r="J410" s="10"/>
      <c r="K410" s="12"/>
      <c r="L410" s="58"/>
      <c r="M410" s="58"/>
      <c r="N410" s="16"/>
      <c r="O410" s="17"/>
      <c r="P410" s="17"/>
      <c r="Q410" s="17"/>
    </row>
    <row r="411" spans="9:17" ht="15">
      <c r="I411" s="10"/>
      <c r="J411" s="10"/>
      <c r="K411" s="12"/>
      <c r="L411" s="58"/>
      <c r="M411" s="58"/>
      <c r="N411" s="16"/>
      <c r="O411" s="17"/>
      <c r="P411" s="17"/>
      <c r="Q411" s="17"/>
    </row>
    <row r="412" spans="9:17" ht="15">
      <c r="I412" s="10"/>
      <c r="J412" s="10"/>
      <c r="K412" s="12"/>
      <c r="L412" s="58"/>
      <c r="M412" s="58"/>
      <c r="N412" s="16"/>
      <c r="O412" s="17"/>
      <c r="P412" s="17"/>
      <c r="Q412" s="17"/>
    </row>
    <row r="413" spans="9:17" ht="15">
      <c r="I413" s="10"/>
      <c r="J413" s="10"/>
      <c r="K413" s="12"/>
      <c r="L413" s="58"/>
      <c r="M413" s="58"/>
      <c r="N413" s="16"/>
      <c r="O413" s="17"/>
      <c r="P413" s="17"/>
      <c r="Q413" s="17"/>
    </row>
    <row r="414" spans="9:17" ht="15">
      <c r="I414" s="10"/>
      <c r="J414" s="10"/>
      <c r="K414" s="12"/>
      <c r="L414" s="58"/>
      <c r="M414" s="58"/>
      <c r="N414" s="16"/>
      <c r="O414" s="17"/>
      <c r="P414" s="17"/>
      <c r="Q414" s="17"/>
    </row>
    <row r="415" spans="9:17" ht="15">
      <c r="I415" s="10"/>
      <c r="J415" s="10"/>
      <c r="K415" s="12"/>
      <c r="L415" s="58"/>
      <c r="M415" s="58"/>
      <c r="N415" s="16"/>
      <c r="O415" s="17"/>
      <c r="P415" s="17"/>
      <c r="Q415" s="17"/>
    </row>
    <row r="416" spans="9:17" ht="15">
      <c r="I416" s="10"/>
      <c r="J416" s="10"/>
      <c r="K416" s="12"/>
      <c r="L416" s="58"/>
      <c r="M416" s="58"/>
      <c r="N416" s="16"/>
      <c r="O416" s="17"/>
      <c r="P416" s="17"/>
      <c r="Q416" s="17"/>
    </row>
    <row r="417" spans="9:17" ht="15">
      <c r="I417" s="10"/>
      <c r="J417" s="10"/>
      <c r="K417" s="12"/>
      <c r="L417" s="58"/>
      <c r="M417" s="58"/>
      <c r="N417" s="16"/>
      <c r="O417" s="17"/>
      <c r="P417" s="17"/>
      <c r="Q417" s="17"/>
    </row>
    <row r="418" spans="9:17" ht="15">
      <c r="I418" s="10"/>
      <c r="J418" s="10"/>
      <c r="K418" s="12"/>
      <c r="L418" s="58"/>
      <c r="M418" s="58"/>
      <c r="N418" s="16"/>
      <c r="O418" s="17"/>
      <c r="P418" s="17"/>
      <c r="Q418" s="17"/>
    </row>
    <row r="419" spans="9:17" ht="15">
      <c r="I419" s="10"/>
      <c r="J419" s="10"/>
      <c r="K419" s="12"/>
      <c r="L419" s="58"/>
      <c r="M419" s="58"/>
      <c r="N419" s="16"/>
      <c r="O419" s="17"/>
      <c r="P419" s="17"/>
      <c r="Q419" s="17"/>
    </row>
    <row r="420" spans="9:17" ht="15">
      <c r="I420" s="10"/>
      <c r="J420" s="10"/>
      <c r="K420" s="12"/>
      <c r="L420" s="58"/>
      <c r="M420" s="58"/>
      <c r="N420" s="16"/>
      <c r="O420" s="17"/>
      <c r="P420" s="17"/>
      <c r="Q420" s="17"/>
    </row>
    <row r="421" spans="9:17" ht="15">
      <c r="I421" s="10"/>
      <c r="J421" s="10"/>
      <c r="K421" s="12"/>
      <c r="L421" s="58"/>
      <c r="M421" s="58"/>
      <c r="N421" s="16"/>
      <c r="O421" s="17"/>
      <c r="P421" s="17"/>
      <c r="Q421" s="17"/>
    </row>
    <row r="422" spans="15:17" ht="15">
      <c r="O422" s="17"/>
      <c r="P422" s="17"/>
      <c r="Q422" s="17"/>
    </row>
    <row r="423" spans="15:17" ht="15">
      <c r="O423" s="17"/>
      <c r="P423" s="17"/>
      <c r="Q423" s="17"/>
    </row>
    <row r="424" spans="15:17" ht="15">
      <c r="O424" s="17"/>
      <c r="P424" s="17"/>
      <c r="Q424" s="17"/>
    </row>
    <row r="425" spans="15:17" ht="15">
      <c r="O425" s="17"/>
      <c r="P425" s="17"/>
      <c r="Q425" s="17"/>
    </row>
    <row r="426" spans="15:17" ht="15">
      <c r="O426" s="17"/>
      <c r="P426" s="17"/>
      <c r="Q426" s="17"/>
    </row>
    <row r="427" spans="15:17" ht="15">
      <c r="O427" s="17"/>
      <c r="P427" s="17"/>
      <c r="Q427" s="17"/>
    </row>
    <row r="428" spans="15:17" ht="15">
      <c r="O428" s="17"/>
      <c r="P428" s="17"/>
      <c r="Q428" s="17"/>
    </row>
    <row r="429" spans="15:17" ht="15">
      <c r="O429" s="17"/>
      <c r="P429" s="17"/>
      <c r="Q429" s="17"/>
    </row>
    <row r="430" spans="15:17" ht="15">
      <c r="O430" s="17"/>
      <c r="P430" s="17"/>
      <c r="Q430" s="17"/>
    </row>
    <row r="431" spans="15:17" ht="15">
      <c r="O431" s="17"/>
      <c r="P431" s="17"/>
      <c r="Q431" s="17"/>
    </row>
    <row r="432" spans="15:17" ht="15">
      <c r="O432" s="17"/>
      <c r="P432" s="17"/>
      <c r="Q432" s="17"/>
    </row>
    <row r="433" spans="15:17" ht="15">
      <c r="O433" s="17"/>
      <c r="P433" s="17"/>
      <c r="Q433" s="17"/>
    </row>
    <row r="434" spans="15:17" ht="15">
      <c r="O434" s="17"/>
      <c r="P434" s="17"/>
      <c r="Q434" s="17"/>
    </row>
    <row r="435" spans="15:17" ht="15">
      <c r="O435" s="17"/>
      <c r="P435" s="17"/>
      <c r="Q435" s="17"/>
    </row>
    <row r="436" spans="15:17" ht="15">
      <c r="O436" s="17"/>
      <c r="P436" s="17"/>
      <c r="Q436" s="17"/>
    </row>
    <row r="437" spans="15:17" ht="15">
      <c r="O437" s="17"/>
      <c r="P437" s="17"/>
      <c r="Q437" s="17"/>
    </row>
    <row r="438" spans="15:17" ht="15">
      <c r="O438" s="17"/>
      <c r="P438" s="17"/>
      <c r="Q438" s="17"/>
    </row>
    <row r="439" spans="15:17" ht="15">
      <c r="O439" s="17"/>
      <c r="P439" s="17"/>
      <c r="Q439" s="17"/>
    </row>
    <row r="440" spans="15:17" ht="15">
      <c r="O440" s="17"/>
      <c r="P440" s="17"/>
      <c r="Q440" s="17"/>
    </row>
    <row r="441" spans="15:17" ht="15">
      <c r="O441" s="17"/>
      <c r="P441" s="17"/>
      <c r="Q441" s="17"/>
    </row>
    <row r="442" spans="15:17" ht="15">
      <c r="O442" s="17"/>
      <c r="P442" s="17"/>
      <c r="Q442" s="17"/>
    </row>
    <row r="443" spans="15:17" ht="15">
      <c r="O443" s="17"/>
      <c r="P443" s="17"/>
      <c r="Q443" s="17"/>
    </row>
    <row r="444" spans="15:17" ht="15">
      <c r="O444" s="17"/>
      <c r="P444" s="17"/>
      <c r="Q444" s="17"/>
    </row>
    <row r="445" spans="15:17" ht="15">
      <c r="O445" s="17"/>
      <c r="P445" s="17"/>
      <c r="Q445" s="17"/>
    </row>
    <row r="446" spans="15:17" ht="15">
      <c r="O446" s="17"/>
      <c r="P446" s="17"/>
      <c r="Q446" s="17"/>
    </row>
    <row r="447" spans="15:17" ht="15">
      <c r="O447" s="17"/>
      <c r="P447" s="17"/>
      <c r="Q447" s="17"/>
    </row>
  </sheetData>
  <sheetProtection/>
  <mergeCells count="2">
    <mergeCell ref="R17:W25"/>
    <mergeCell ref="R26:W33"/>
  </mergeCells>
  <dataValidations count="3">
    <dataValidation type="list" allowBlank="1" showInputMessage="1" showErrorMessage="1" promptTitle="ELL" prompt="Code students For English Learner Status" sqref="N2:N21">
      <formula1>"Not ELL, ELL"</formula1>
    </dataValidation>
    <dataValidation type="list" allowBlank="1" showInputMessage="1" showErrorMessage="1" sqref="K2:K21">
      <formula1>"No Dis, Disab"</formula1>
    </dataValidation>
    <dataValidation type="list" allowBlank="1" showInputMessage="1" showErrorMessage="1" sqref="H2:H21">
      <formula1>"Male, Female"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Northern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alexander.sidorkin</dc:creator>
  <cp:keywords/>
  <dc:description/>
  <cp:lastModifiedBy>Wendy</cp:lastModifiedBy>
  <dcterms:created xsi:type="dcterms:W3CDTF">2009-08-22T04:25:41Z</dcterms:created>
  <dcterms:modified xsi:type="dcterms:W3CDTF">2013-09-15T20:46:02Z</dcterms:modified>
  <cp:category/>
  <cp:version/>
  <cp:contentType/>
  <cp:contentStatus/>
</cp:coreProperties>
</file>